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XT\2R\"/>
    </mc:Choice>
  </mc:AlternateContent>
  <bookViews>
    <workbookView xWindow="0" yWindow="0" windowWidth="24000" windowHeight="9600" firstSheet="2" activeTab="2"/>
  </bookViews>
  <sheets>
    <sheet name="Export Summary" sheetId="1" state="hidden" r:id="rId1"/>
    <sheet name="PSQuerySave1" sheetId="2" state="hidden" r:id="rId2"/>
    <sheet name="2025" sheetId="3" r:id="rId3"/>
    <sheet name="Sheet1" sheetId="4" state="hidden" r:id="rId4"/>
  </sheets>
  <calcPr calcId="162913"/>
</workbook>
</file>

<file path=xl/calcChain.xml><?xml version="1.0" encoding="utf-8"?>
<calcChain xmlns="http://schemas.openxmlformats.org/spreadsheetml/2006/main">
  <c r="D391" i="3" l="1"/>
  <c r="L323" i="3"/>
  <c r="H323" i="3"/>
  <c r="D323" i="3"/>
  <c r="E323" i="3" s="1"/>
  <c r="L386" i="3"/>
  <c r="G386" i="3"/>
  <c r="L385" i="3"/>
  <c r="G385" i="3"/>
  <c r="D385" i="3"/>
  <c r="E385" i="3" s="1"/>
  <c r="D386" i="3"/>
  <c r="E386" i="3" s="1"/>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D338" i="3"/>
  <c r="E338" i="3" s="1"/>
  <c r="D339" i="3"/>
  <c r="E339" i="3" s="1"/>
  <c r="D340" i="3"/>
  <c r="E340" i="3" s="1"/>
  <c r="D341" i="3"/>
  <c r="E341" i="3" s="1"/>
  <c r="D342" i="3"/>
  <c r="E342" i="3" s="1"/>
  <c r="D343" i="3"/>
  <c r="E343" i="3" s="1"/>
  <c r="D344" i="3"/>
  <c r="E344" i="3" s="1"/>
  <c r="D345" i="3"/>
  <c r="E345" i="3" s="1"/>
  <c r="D346" i="3"/>
  <c r="E346" i="3" s="1"/>
  <c r="D347" i="3"/>
  <c r="E347" i="3" s="1"/>
  <c r="D348" i="3"/>
  <c r="E348" i="3" s="1"/>
  <c r="D349" i="3"/>
  <c r="E349" i="3" s="1"/>
  <c r="D350" i="3"/>
  <c r="E350" i="3" s="1"/>
  <c r="D351" i="3"/>
  <c r="E351" i="3" s="1"/>
  <c r="D352" i="3"/>
  <c r="E352" i="3" s="1"/>
  <c r="D353" i="3"/>
  <c r="E353" i="3" s="1"/>
  <c r="D354" i="3"/>
  <c r="E354" i="3" s="1"/>
  <c r="D355" i="3"/>
  <c r="E355" i="3" s="1"/>
  <c r="D356" i="3"/>
  <c r="E356" i="3" s="1"/>
  <c r="D357" i="3"/>
  <c r="E357" i="3" s="1"/>
  <c r="D358" i="3"/>
  <c r="E358" i="3" s="1"/>
  <c r="D359" i="3"/>
  <c r="E359" i="3" s="1"/>
  <c r="D360" i="3"/>
  <c r="E360" i="3" s="1"/>
  <c r="D361" i="3"/>
  <c r="E361" i="3" s="1"/>
  <c r="D362" i="3"/>
  <c r="E362" i="3" s="1"/>
  <c r="D363" i="3"/>
  <c r="E363" i="3" s="1"/>
  <c r="D364" i="3"/>
  <c r="E364" i="3" s="1"/>
  <c r="D365" i="3"/>
  <c r="E365" i="3" s="1"/>
  <c r="D366" i="3"/>
  <c r="E366" i="3" s="1"/>
  <c r="D367" i="3"/>
  <c r="E367" i="3" s="1"/>
  <c r="D337" i="3"/>
  <c r="L307" i="3"/>
  <c r="L308" i="3"/>
  <c r="L309" i="3"/>
  <c r="L310" i="3"/>
  <c r="L311" i="3"/>
  <c r="L312" i="3"/>
  <c r="L313" i="3"/>
  <c r="L314" i="3"/>
  <c r="L315" i="3"/>
  <c r="L316" i="3"/>
  <c r="L317" i="3"/>
  <c r="L318" i="3"/>
  <c r="L319" i="3"/>
  <c r="L320" i="3"/>
  <c r="L321" i="3"/>
  <c r="L322" i="3"/>
  <c r="L324" i="3"/>
  <c r="L325" i="3"/>
  <c r="L306" i="3"/>
  <c r="H307" i="3"/>
  <c r="H308" i="3"/>
  <c r="H309" i="3"/>
  <c r="H310" i="3"/>
  <c r="H311" i="3"/>
  <c r="H312" i="3"/>
  <c r="H313" i="3"/>
  <c r="H314" i="3"/>
  <c r="H315" i="3"/>
  <c r="H316" i="3"/>
  <c r="H317" i="3"/>
  <c r="H318" i="3"/>
  <c r="H319" i="3"/>
  <c r="H320" i="3"/>
  <c r="H321" i="3"/>
  <c r="H322" i="3"/>
  <c r="H324" i="3"/>
  <c r="H325" i="3"/>
  <c r="D307" i="3"/>
  <c r="E307" i="3" s="1"/>
  <c r="D308" i="3"/>
  <c r="E308" i="3" s="1"/>
  <c r="D309" i="3"/>
  <c r="E309" i="3" s="1"/>
  <c r="D310" i="3"/>
  <c r="E310" i="3" s="1"/>
  <c r="D311" i="3"/>
  <c r="E311" i="3" s="1"/>
  <c r="D312" i="3"/>
  <c r="E312" i="3" s="1"/>
  <c r="D313" i="3"/>
  <c r="E313" i="3" s="1"/>
  <c r="D314" i="3"/>
  <c r="E314" i="3" s="1"/>
  <c r="D315" i="3"/>
  <c r="E315" i="3" s="1"/>
  <c r="D316" i="3"/>
  <c r="E316" i="3" s="1"/>
  <c r="D317" i="3"/>
  <c r="E317" i="3" s="1"/>
  <c r="D318" i="3"/>
  <c r="E318" i="3" s="1"/>
  <c r="D319" i="3"/>
  <c r="E319" i="3" s="1"/>
  <c r="D320" i="3"/>
  <c r="E320" i="3" s="1"/>
  <c r="D321" i="3"/>
  <c r="E321" i="3" s="1"/>
  <c r="D322" i="3"/>
  <c r="E322" i="3" s="1"/>
  <c r="D324" i="3"/>
  <c r="E324" i="3" s="1"/>
  <c r="D325" i="3"/>
  <c r="E325" i="3" s="1"/>
  <c r="D306"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65" i="3"/>
  <c r="D266" i="3"/>
  <c r="E266" i="3" s="1"/>
  <c r="D267" i="3"/>
  <c r="E267" i="3" s="1"/>
  <c r="D268" i="3"/>
  <c r="E268" i="3" s="1"/>
  <c r="D269" i="3"/>
  <c r="E269" i="3" s="1"/>
  <c r="D270" i="3"/>
  <c r="E270" i="3" s="1"/>
  <c r="D271" i="3"/>
  <c r="E271" i="3" s="1"/>
  <c r="D272" i="3"/>
  <c r="E272" i="3" s="1"/>
  <c r="D273" i="3"/>
  <c r="E273" i="3" s="1"/>
  <c r="D274" i="3"/>
  <c r="E274" i="3" s="1"/>
  <c r="D275" i="3"/>
  <c r="E275" i="3" s="1"/>
  <c r="D276" i="3"/>
  <c r="E276" i="3" s="1"/>
  <c r="D277" i="3"/>
  <c r="E277" i="3" s="1"/>
  <c r="D278" i="3"/>
  <c r="E278" i="3" s="1"/>
  <c r="D279" i="3"/>
  <c r="E279" i="3" s="1"/>
  <c r="D280" i="3"/>
  <c r="E280" i="3" s="1"/>
  <c r="D281" i="3"/>
  <c r="E281" i="3" s="1"/>
  <c r="D282" i="3"/>
  <c r="E282" i="3" s="1"/>
  <c r="D283" i="3"/>
  <c r="E283" i="3" s="1"/>
  <c r="D284" i="3"/>
  <c r="E284" i="3" s="1"/>
  <c r="D285" i="3"/>
  <c r="E285" i="3" s="1"/>
  <c r="D286" i="3"/>
  <c r="E286" i="3" s="1"/>
  <c r="D287" i="3"/>
  <c r="E287" i="3" s="1"/>
  <c r="D288" i="3"/>
  <c r="E288" i="3" s="1"/>
  <c r="D289" i="3"/>
  <c r="E289" i="3" s="1"/>
  <c r="D290" i="3"/>
  <c r="E290" i="3" s="1"/>
  <c r="D291" i="3"/>
  <c r="E291" i="3" s="1"/>
  <c r="D292" i="3"/>
  <c r="E292" i="3" s="1"/>
  <c r="D293" i="3"/>
  <c r="E293" i="3" s="1"/>
  <c r="D294" i="3"/>
  <c r="E294" i="3" s="1"/>
  <c r="D295" i="3"/>
  <c r="E295" i="3" s="1"/>
  <c r="D265" i="3"/>
  <c r="E265" i="3" s="1"/>
  <c r="I256" i="3"/>
  <c r="I381" i="3" s="1"/>
  <c r="J256" i="3"/>
  <c r="K256" i="3"/>
  <c r="K381" i="3" s="1"/>
  <c r="F256" i="3"/>
  <c r="F381" i="3" s="1"/>
  <c r="L235" i="3"/>
  <c r="L236" i="3"/>
  <c r="L237" i="3"/>
  <c r="L238" i="3"/>
  <c r="L239" i="3"/>
  <c r="L240" i="3"/>
  <c r="L241" i="3"/>
  <c r="L242" i="3"/>
  <c r="L243" i="3"/>
  <c r="L244" i="3"/>
  <c r="L245" i="3"/>
  <c r="L246" i="3"/>
  <c r="L247" i="3"/>
  <c r="L248" i="3"/>
  <c r="L249" i="3"/>
  <c r="L250" i="3"/>
  <c r="L251" i="3"/>
  <c r="L252" i="3"/>
  <c r="L253" i="3"/>
  <c r="L234" i="3"/>
  <c r="H235" i="3"/>
  <c r="H236" i="3"/>
  <c r="H237" i="3"/>
  <c r="H238" i="3"/>
  <c r="H239" i="3"/>
  <c r="H240" i="3"/>
  <c r="H241" i="3"/>
  <c r="H242" i="3"/>
  <c r="H243" i="3"/>
  <c r="H244" i="3"/>
  <c r="H245" i="3"/>
  <c r="H246" i="3"/>
  <c r="H247" i="3"/>
  <c r="H248" i="3"/>
  <c r="H249" i="3"/>
  <c r="H250" i="3"/>
  <c r="H251" i="3"/>
  <c r="H252" i="3"/>
  <c r="H253" i="3"/>
  <c r="H234" i="3"/>
  <c r="D235" i="3"/>
  <c r="E235" i="3" s="1"/>
  <c r="D236" i="3"/>
  <c r="E236" i="3" s="1"/>
  <c r="D237" i="3"/>
  <c r="E237" i="3" s="1"/>
  <c r="D238" i="3"/>
  <c r="E238" i="3" s="1"/>
  <c r="D239" i="3"/>
  <c r="E239" i="3" s="1"/>
  <c r="D240" i="3"/>
  <c r="E240" i="3" s="1"/>
  <c r="D241" i="3"/>
  <c r="E241" i="3" s="1"/>
  <c r="D242" i="3"/>
  <c r="E242" i="3" s="1"/>
  <c r="D243" i="3"/>
  <c r="E243" i="3" s="1"/>
  <c r="D244" i="3"/>
  <c r="E244" i="3" s="1"/>
  <c r="D245" i="3"/>
  <c r="E245" i="3" s="1"/>
  <c r="D246" i="3"/>
  <c r="E246" i="3" s="1"/>
  <c r="D247" i="3"/>
  <c r="E247" i="3" s="1"/>
  <c r="D248" i="3"/>
  <c r="E248" i="3" s="1"/>
  <c r="D249" i="3"/>
  <c r="E249" i="3" s="1"/>
  <c r="D250" i="3"/>
  <c r="E250" i="3" s="1"/>
  <c r="D251" i="3"/>
  <c r="E251" i="3" s="1"/>
  <c r="D252" i="3"/>
  <c r="E252" i="3" s="1"/>
  <c r="D253" i="3"/>
  <c r="E253" i="3" s="1"/>
  <c r="D234" i="3"/>
  <c r="E193" i="3"/>
  <c r="D233"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I224" i="3"/>
  <c r="I380" i="3" s="1"/>
  <c r="J224" i="3"/>
  <c r="J380" i="3" s="1"/>
  <c r="K224" i="3"/>
  <c r="K380" i="3" s="1"/>
  <c r="F224" i="3"/>
  <c r="F380" i="3" s="1"/>
  <c r="D195" i="3"/>
  <c r="E195" i="3" s="1"/>
  <c r="D196" i="3"/>
  <c r="E196" i="3" s="1"/>
  <c r="D197" i="3"/>
  <c r="E197" i="3" s="1"/>
  <c r="D198" i="3"/>
  <c r="E198" i="3" s="1"/>
  <c r="D199" i="3"/>
  <c r="E199" i="3" s="1"/>
  <c r="D200" i="3"/>
  <c r="E200" i="3" s="1"/>
  <c r="D201" i="3"/>
  <c r="E201" i="3" s="1"/>
  <c r="D202" i="3"/>
  <c r="E202" i="3" s="1"/>
  <c r="D203" i="3"/>
  <c r="E203" i="3" s="1"/>
  <c r="D204" i="3"/>
  <c r="E204" i="3" s="1"/>
  <c r="D205" i="3"/>
  <c r="E205" i="3" s="1"/>
  <c r="D206" i="3"/>
  <c r="E206" i="3" s="1"/>
  <c r="D207" i="3"/>
  <c r="E207" i="3" s="1"/>
  <c r="D208" i="3"/>
  <c r="E208" i="3" s="1"/>
  <c r="D209" i="3"/>
  <c r="E209" i="3" s="1"/>
  <c r="D210" i="3"/>
  <c r="E210" i="3" s="1"/>
  <c r="D211" i="3"/>
  <c r="E211" i="3" s="1"/>
  <c r="D212" i="3"/>
  <c r="E212" i="3" s="1"/>
  <c r="D213" i="3"/>
  <c r="E213" i="3" s="1"/>
  <c r="D214" i="3"/>
  <c r="E214" i="3" s="1"/>
  <c r="D215" i="3"/>
  <c r="E215" i="3" s="1"/>
  <c r="D216" i="3"/>
  <c r="E216" i="3" s="1"/>
  <c r="D217" i="3"/>
  <c r="E217" i="3" s="1"/>
  <c r="D218" i="3"/>
  <c r="E218" i="3" s="1"/>
  <c r="D219" i="3"/>
  <c r="E219" i="3" s="1"/>
  <c r="D220" i="3"/>
  <c r="E220" i="3" s="1"/>
  <c r="D221" i="3"/>
  <c r="E221" i="3" s="1"/>
  <c r="D194" i="3"/>
  <c r="I183" i="3"/>
  <c r="I379" i="3" s="1"/>
  <c r="J183" i="3"/>
  <c r="J379" i="3" s="1"/>
  <c r="K183" i="3"/>
  <c r="K379" i="3" s="1"/>
  <c r="F183" i="3"/>
  <c r="F379" i="3" s="1"/>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D138" i="3"/>
  <c r="E138" i="3" s="1"/>
  <c r="D139" i="3"/>
  <c r="E139" i="3" s="1"/>
  <c r="D140" i="3"/>
  <c r="E140" i="3" s="1"/>
  <c r="D141" i="3"/>
  <c r="E141" i="3" s="1"/>
  <c r="D142" i="3"/>
  <c r="E142" i="3" s="1"/>
  <c r="D143" i="3"/>
  <c r="E143" i="3" s="1"/>
  <c r="D144" i="3"/>
  <c r="E144" i="3" s="1"/>
  <c r="D145" i="3"/>
  <c r="E145" i="3" s="1"/>
  <c r="D146" i="3"/>
  <c r="E146" i="3" s="1"/>
  <c r="D147" i="3"/>
  <c r="E147" i="3" s="1"/>
  <c r="D148" i="3"/>
  <c r="E148" i="3" s="1"/>
  <c r="D149" i="3"/>
  <c r="E149" i="3" s="1"/>
  <c r="D150" i="3"/>
  <c r="E150" i="3" s="1"/>
  <c r="D151" i="3"/>
  <c r="E151" i="3" s="1"/>
  <c r="D152" i="3"/>
  <c r="E152" i="3" s="1"/>
  <c r="D153" i="3"/>
  <c r="E153" i="3" s="1"/>
  <c r="D154" i="3"/>
  <c r="E154" i="3" s="1"/>
  <c r="D155" i="3"/>
  <c r="E155" i="3" s="1"/>
  <c r="D156" i="3"/>
  <c r="E156" i="3" s="1"/>
  <c r="D157" i="3"/>
  <c r="E157" i="3" s="1"/>
  <c r="D158" i="3"/>
  <c r="E158" i="3" s="1"/>
  <c r="D159" i="3"/>
  <c r="E159" i="3" s="1"/>
  <c r="D160" i="3"/>
  <c r="E160" i="3" s="1"/>
  <c r="D161" i="3"/>
  <c r="E161" i="3" s="1"/>
  <c r="D162" i="3"/>
  <c r="E162" i="3" s="1"/>
  <c r="D163" i="3"/>
  <c r="E163" i="3" s="1"/>
  <c r="D164" i="3"/>
  <c r="E164" i="3" s="1"/>
  <c r="D165" i="3"/>
  <c r="E165" i="3" s="1"/>
  <c r="D166" i="3"/>
  <c r="E166" i="3" s="1"/>
  <c r="D167" i="3"/>
  <c r="E167" i="3" s="1"/>
  <c r="D168" i="3"/>
  <c r="E168" i="3" s="1"/>
  <c r="D169" i="3"/>
  <c r="E169" i="3" s="1"/>
  <c r="D170" i="3"/>
  <c r="E170" i="3" s="1"/>
  <c r="D171" i="3"/>
  <c r="E171" i="3" s="1"/>
  <c r="D172" i="3"/>
  <c r="E172" i="3" s="1"/>
  <c r="D173" i="3"/>
  <c r="E173" i="3" s="1"/>
  <c r="D174" i="3"/>
  <c r="E174" i="3" s="1"/>
  <c r="D175" i="3"/>
  <c r="E175" i="3" s="1"/>
  <c r="D176" i="3"/>
  <c r="E176" i="3" s="1"/>
  <c r="D177" i="3"/>
  <c r="E177" i="3" s="1"/>
  <c r="D178" i="3"/>
  <c r="E178" i="3" s="1"/>
  <c r="D179" i="3"/>
  <c r="E179" i="3" s="1"/>
  <c r="D180" i="3"/>
  <c r="E180" i="3" s="1"/>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74" i="3"/>
  <c r="D137" i="3"/>
  <c r="K129" i="3"/>
  <c r="K378" i="3" s="1"/>
  <c r="J129" i="3"/>
  <c r="J378" i="3" s="1"/>
  <c r="I129" i="3"/>
  <c r="I378" i="3" s="1"/>
  <c r="F129" i="3"/>
  <c r="F378" i="3" s="1"/>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D75" i="3"/>
  <c r="E75" i="3" s="1"/>
  <c r="D76" i="3"/>
  <c r="E76" i="3" s="1"/>
  <c r="D77" i="3"/>
  <c r="E77" i="3" s="1"/>
  <c r="D78" i="3"/>
  <c r="E78" i="3" s="1"/>
  <c r="D79" i="3"/>
  <c r="E79" i="3" s="1"/>
  <c r="D80" i="3"/>
  <c r="E80" i="3" s="1"/>
  <c r="D81" i="3"/>
  <c r="E81" i="3" s="1"/>
  <c r="D82" i="3"/>
  <c r="E82" i="3" s="1"/>
  <c r="D83" i="3"/>
  <c r="E83" i="3" s="1"/>
  <c r="D84" i="3"/>
  <c r="E84" i="3" s="1"/>
  <c r="D85" i="3"/>
  <c r="E85" i="3" s="1"/>
  <c r="D86" i="3"/>
  <c r="E86" i="3" s="1"/>
  <c r="D87" i="3"/>
  <c r="E87" i="3" s="1"/>
  <c r="D88" i="3"/>
  <c r="E88" i="3" s="1"/>
  <c r="D89" i="3"/>
  <c r="E89" i="3" s="1"/>
  <c r="D90" i="3"/>
  <c r="E90" i="3" s="1"/>
  <c r="D91" i="3"/>
  <c r="E91" i="3" s="1"/>
  <c r="D92" i="3"/>
  <c r="E92" i="3" s="1"/>
  <c r="D93" i="3"/>
  <c r="E93" i="3" s="1"/>
  <c r="D94" i="3"/>
  <c r="E94" i="3" s="1"/>
  <c r="D95" i="3"/>
  <c r="E95" i="3" s="1"/>
  <c r="D96" i="3"/>
  <c r="E96" i="3" s="1"/>
  <c r="D97" i="3"/>
  <c r="E97" i="3" s="1"/>
  <c r="D98" i="3"/>
  <c r="E98" i="3" s="1"/>
  <c r="D99" i="3"/>
  <c r="E99" i="3" s="1"/>
  <c r="D100" i="3"/>
  <c r="E100" i="3" s="1"/>
  <c r="D101" i="3"/>
  <c r="E101" i="3" s="1"/>
  <c r="D102" i="3"/>
  <c r="E102" i="3" s="1"/>
  <c r="D103" i="3"/>
  <c r="E103" i="3" s="1"/>
  <c r="D104" i="3"/>
  <c r="E104" i="3" s="1"/>
  <c r="D105" i="3"/>
  <c r="E105" i="3" s="1"/>
  <c r="D106" i="3"/>
  <c r="E106" i="3" s="1"/>
  <c r="D107" i="3"/>
  <c r="E107" i="3" s="1"/>
  <c r="D108" i="3"/>
  <c r="E108" i="3" s="1"/>
  <c r="D109" i="3"/>
  <c r="E109" i="3" s="1"/>
  <c r="D110" i="3"/>
  <c r="E110" i="3" s="1"/>
  <c r="D111" i="3"/>
  <c r="E111" i="3" s="1"/>
  <c r="D112" i="3"/>
  <c r="E112" i="3" s="1"/>
  <c r="D113" i="3"/>
  <c r="E113" i="3" s="1"/>
  <c r="D114" i="3"/>
  <c r="E114" i="3" s="1"/>
  <c r="D115" i="3"/>
  <c r="E115" i="3" s="1"/>
  <c r="D116" i="3"/>
  <c r="E116" i="3" s="1"/>
  <c r="D117" i="3"/>
  <c r="E117" i="3" s="1"/>
  <c r="D118" i="3"/>
  <c r="E118" i="3" s="1"/>
  <c r="D119" i="3"/>
  <c r="E119" i="3" s="1"/>
  <c r="D120" i="3"/>
  <c r="E120" i="3" s="1"/>
  <c r="D121" i="3"/>
  <c r="E121" i="3" s="1"/>
  <c r="D122" i="3"/>
  <c r="E122" i="3" s="1"/>
  <c r="D123" i="3"/>
  <c r="E123" i="3" s="1"/>
  <c r="D124" i="3"/>
  <c r="E124" i="3" s="1"/>
  <c r="D125" i="3"/>
  <c r="E125" i="3" s="1"/>
  <c r="D74"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28" i="3"/>
  <c r="L6" i="3"/>
  <c r="K66" i="3"/>
  <c r="K377" i="3" s="1"/>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D29" i="3"/>
  <c r="E29" i="3" s="1"/>
  <c r="D30" i="3"/>
  <c r="E30" i="3" s="1"/>
  <c r="D31" i="3"/>
  <c r="E31" i="3" s="1"/>
  <c r="D32" i="3"/>
  <c r="E32" i="3" s="1"/>
  <c r="D33" i="3"/>
  <c r="E33" i="3" s="1"/>
  <c r="D34" i="3"/>
  <c r="E34" i="3" s="1"/>
  <c r="D35" i="3"/>
  <c r="E35" i="3" s="1"/>
  <c r="D36" i="3"/>
  <c r="E36" i="3" s="1"/>
  <c r="D37" i="3"/>
  <c r="E37" i="3" s="1"/>
  <c r="D38" i="3"/>
  <c r="E38" i="3" s="1"/>
  <c r="D39" i="3"/>
  <c r="E39" i="3" s="1"/>
  <c r="D40" i="3"/>
  <c r="E40" i="3" s="1"/>
  <c r="D41" i="3"/>
  <c r="E41" i="3" s="1"/>
  <c r="D42" i="3"/>
  <c r="E42" i="3" s="1"/>
  <c r="D43" i="3"/>
  <c r="E43" i="3" s="1"/>
  <c r="D44" i="3"/>
  <c r="E44" i="3" s="1"/>
  <c r="D45" i="3"/>
  <c r="E45" i="3" s="1"/>
  <c r="D46" i="3"/>
  <c r="E46" i="3" s="1"/>
  <c r="D47" i="3"/>
  <c r="E47" i="3" s="1"/>
  <c r="D48" i="3"/>
  <c r="E48" i="3" s="1"/>
  <c r="D49" i="3"/>
  <c r="E49" i="3" s="1"/>
  <c r="D50" i="3"/>
  <c r="E50" i="3" s="1"/>
  <c r="D51" i="3"/>
  <c r="E51" i="3" s="1"/>
  <c r="D52" i="3"/>
  <c r="E52" i="3" s="1"/>
  <c r="D53" i="3"/>
  <c r="E53" i="3" s="1"/>
  <c r="D54" i="3"/>
  <c r="E54" i="3" s="1"/>
  <c r="D55" i="3"/>
  <c r="E55" i="3" s="1"/>
  <c r="D56" i="3"/>
  <c r="E56" i="3" s="1"/>
  <c r="D57" i="3"/>
  <c r="E57" i="3" s="1"/>
  <c r="D58" i="3"/>
  <c r="E58" i="3" s="1"/>
  <c r="D59" i="3"/>
  <c r="E59" i="3" s="1"/>
  <c r="D60" i="3"/>
  <c r="E60" i="3" s="1"/>
  <c r="D61" i="3"/>
  <c r="E61" i="3" s="1"/>
  <c r="D62" i="3"/>
  <c r="E62" i="3" s="1"/>
  <c r="D63" i="3"/>
  <c r="E63" i="3" s="1"/>
  <c r="D28" i="3"/>
  <c r="I66" i="3"/>
  <c r="I377" i="3" s="1"/>
  <c r="J66" i="3"/>
  <c r="J377" i="3" s="1"/>
  <c r="F66" i="3"/>
  <c r="F377" i="3" s="1"/>
  <c r="L7" i="3"/>
  <c r="L8" i="3"/>
  <c r="L9" i="3"/>
  <c r="L10" i="3"/>
  <c r="L11" i="3"/>
  <c r="L12" i="3"/>
  <c r="L13" i="3"/>
  <c r="L14" i="3"/>
  <c r="L15" i="3"/>
  <c r="L16" i="3"/>
  <c r="K19" i="3"/>
  <c r="I19" i="3"/>
  <c r="H7" i="3"/>
  <c r="H8" i="3"/>
  <c r="H9" i="3"/>
  <c r="H10" i="3"/>
  <c r="H11" i="3"/>
  <c r="H12" i="3"/>
  <c r="H13" i="3"/>
  <c r="H14" i="3"/>
  <c r="H15" i="3"/>
  <c r="H16" i="3"/>
  <c r="F19" i="3"/>
  <c r="J19" i="3"/>
  <c r="D19" i="3"/>
  <c r="D7" i="3"/>
  <c r="E7" i="3" s="1"/>
  <c r="D8" i="3"/>
  <c r="E8" i="3" s="1"/>
  <c r="D9" i="3"/>
  <c r="E9" i="3" s="1"/>
  <c r="D10" i="3"/>
  <c r="E10" i="3" s="1"/>
  <c r="D11" i="3"/>
  <c r="E11" i="3" s="1"/>
  <c r="D12" i="3"/>
  <c r="E12" i="3" s="1"/>
  <c r="D13" i="3"/>
  <c r="E13" i="3" s="1"/>
  <c r="D14" i="3"/>
  <c r="E14" i="3" s="1"/>
  <c r="D15" i="3"/>
  <c r="E15" i="3" s="1"/>
  <c r="D16" i="3"/>
  <c r="E16" i="3" s="1"/>
  <c r="D6" i="3"/>
  <c r="E6" i="3" s="1"/>
  <c r="D256" i="3" l="1"/>
  <c r="D66" i="3"/>
  <c r="E19" i="3"/>
  <c r="E234" i="3"/>
  <c r="E256" i="3" s="1"/>
  <c r="D129" i="3"/>
  <c r="E306" i="3"/>
  <c r="H306" i="3"/>
  <c r="E74" i="3"/>
  <c r="E129" i="3" s="1"/>
  <c r="H74" i="3"/>
  <c r="H6" i="3"/>
  <c r="H23" i="3" l="1"/>
  <c r="H332" i="3"/>
  <c r="H301" i="3"/>
  <c r="H69" i="3"/>
  <c r="B394" i="3" l="1"/>
  <c r="D393" i="3"/>
  <c r="F375" i="3"/>
  <c r="E375" i="3"/>
  <c r="D374" i="3"/>
  <c r="C374" i="3"/>
  <c r="B371" i="3"/>
  <c r="K370" i="3"/>
  <c r="K384" i="3" s="1"/>
  <c r="J370" i="3"/>
  <c r="J384" i="3" s="1"/>
  <c r="I370" i="3"/>
  <c r="I384" i="3" s="1"/>
  <c r="F370" i="3"/>
  <c r="C370" i="3"/>
  <c r="D370" i="3" s="1"/>
  <c r="H337" i="3"/>
  <c r="E337" i="3"/>
  <c r="I336" i="3"/>
  <c r="F336" i="3"/>
  <c r="E336" i="3"/>
  <c r="D335" i="3"/>
  <c r="C335" i="3"/>
  <c r="B329" i="3"/>
  <c r="K328" i="3"/>
  <c r="K383" i="3" s="1"/>
  <c r="J328" i="3"/>
  <c r="J383" i="3" s="1"/>
  <c r="I328" i="3"/>
  <c r="I383" i="3" s="1"/>
  <c r="C328" i="3"/>
  <c r="D328" i="3" s="1"/>
  <c r="I305" i="3"/>
  <c r="F305" i="3"/>
  <c r="F328" i="3" s="1"/>
  <c r="F383" i="3" s="1"/>
  <c r="E305" i="3"/>
  <c r="D304" i="3"/>
  <c r="C304" i="3"/>
  <c r="B299" i="3"/>
  <c r="K298" i="3"/>
  <c r="K382" i="3" s="1"/>
  <c r="J298" i="3"/>
  <c r="J382" i="3" s="1"/>
  <c r="I298" i="3"/>
  <c r="I382" i="3" s="1"/>
  <c r="F298" i="3"/>
  <c r="F382" i="3" s="1"/>
  <c r="C298" i="3"/>
  <c r="D298" i="3" s="1"/>
  <c r="C263" i="3"/>
  <c r="B257" i="3"/>
  <c r="C256" i="3"/>
  <c r="C232" i="3"/>
  <c r="B225" i="3"/>
  <c r="C224" i="3"/>
  <c r="H194" i="3"/>
  <c r="E194" i="3"/>
  <c r="I193" i="3"/>
  <c r="F193" i="3"/>
  <c r="D192" i="3"/>
  <c r="D232" i="3" s="1"/>
  <c r="C192" i="3"/>
  <c r="B185" i="3"/>
  <c r="C183" i="3"/>
  <c r="H137" i="3"/>
  <c r="E137" i="3"/>
  <c r="E183" i="3" s="1"/>
  <c r="I136" i="3"/>
  <c r="F136" i="3"/>
  <c r="E136" i="3"/>
  <c r="D135" i="3"/>
  <c r="D183" i="3" s="1"/>
  <c r="C135" i="3"/>
  <c r="B130" i="3"/>
  <c r="C129" i="3"/>
  <c r="I73" i="3"/>
  <c r="F73" i="3"/>
  <c r="E73" i="3"/>
  <c r="D72" i="3"/>
  <c r="C72" i="3"/>
  <c r="B68" i="3"/>
  <c r="C66" i="3"/>
  <c r="L66" i="3" s="1"/>
  <c r="H28" i="3"/>
  <c r="E28" i="3"/>
  <c r="E66" i="3" s="1"/>
  <c r="I27" i="3"/>
  <c r="F27" i="3"/>
  <c r="E27" i="3"/>
  <c r="D26" i="3"/>
  <c r="C26" i="3"/>
  <c r="K376" i="3"/>
  <c r="J376" i="3"/>
  <c r="I376" i="3"/>
  <c r="F376" i="3"/>
  <c r="C19" i="3"/>
  <c r="F384" i="3" l="1"/>
  <c r="H370" i="3"/>
  <c r="H183" i="3"/>
  <c r="L183" i="3"/>
  <c r="H129" i="3"/>
  <c r="L129" i="3"/>
  <c r="L256" i="3"/>
  <c r="H256" i="3"/>
  <c r="L224" i="3"/>
  <c r="H224" i="3"/>
  <c r="D224" i="3"/>
  <c r="E224" i="3" s="1"/>
  <c r="H19" i="3"/>
  <c r="L19" i="3"/>
  <c r="E328" i="3"/>
  <c r="C381" i="3"/>
  <c r="C380" i="3"/>
  <c r="C378" i="3"/>
  <c r="C384" i="3"/>
  <c r="D384" i="3" s="1"/>
  <c r="C376" i="3"/>
  <c r="L298" i="3"/>
  <c r="C379" i="3"/>
  <c r="E370" i="3"/>
  <c r="E298" i="3"/>
  <c r="C383" i="3"/>
  <c r="D383" i="3" s="1"/>
  <c r="E383" i="3" s="1"/>
  <c r="L370" i="3"/>
  <c r="J391" i="3"/>
  <c r="H328" i="3"/>
  <c r="L328" i="3"/>
  <c r="H298" i="3"/>
  <c r="C377" i="3"/>
  <c r="C382" i="3"/>
  <c r="D382" i="3" s="1"/>
  <c r="E382" i="3" s="1"/>
  <c r="I391" i="3"/>
  <c r="L382" i="3" l="1"/>
  <c r="G383" i="3"/>
  <c r="E384" i="3"/>
  <c r="D377" i="3"/>
  <c r="E377" i="3" s="1"/>
  <c r="G377" i="3"/>
  <c r="L377" i="3"/>
  <c r="D381" i="3"/>
  <c r="E381" i="3" s="1"/>
  <c r="L381" i="3"/>
  <c r="G381" i="3"/>
  <c r="D376" i="3"/>
  <c r="E376" i="3" s="1"/>
  <c r="G382" i="3"/>
  <c r="D378" i="3"/>
  <c r="E378" i="3" s="1"/>
  <c r="G378" i="3"/>
  <c r="L378" i="3"/>
  <c r="D379" i="3"/>
  <c r="E379" i="3" s="1"/>
  <c r="G379" i="3"/>
  <c r="L379" i="3"/>
  <c r="D380" i="3"/>
  <c r="E380" i="3" s="1"/>
  <c r="G380" i="3"/>
  <c r="L380" i="3"/>
  <c r="L383" i="3"/>
  <c r="L384" i="3"/>
  <c r="G384" i="3"/>
  <c r="L376" i="3"/>
  <c r="G376" i="3"/>
  <c r="K391" i="3"/>
  <c r="F393" i="3"/>
  <c r="E393" i="3" s="1"/>
  <c r="F391" i="3"/>
  <c r="G391" i="3" l="1"/>
  <c r="E391" i="3"/>
  <c r="G393" i="3"/>
  <c r="L391" i="3"/>
</calcChain>
</file>

<file path=xl/sharedStrings.xml><?xml version="1.0" encoding="utf-8"?>
<sst xmlns="http://schemas.openxmlformats.org/spreadsheetml/2006/main" count="769" uniqueCount="628">
  <si>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</si>
  <si>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</si>
  <si>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</si>
  <si>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</si>
  <si>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PSQuerySave1</t>
  </si>
  <si>
    <t>Table 1</t>
  </si>
  <si>
    <t>2024</t>
  </si>
  <si>
    <t>DISTRICT 1 - BERKSHIRE COUNTY</t>
  </si>
  <si>
    <t xml:space="preserve">CMDR SYLVIA LEFEBVRE SVC DENNIS ST PIERRE   DVC ANDREW PAJAK                 </t>
  </si>
  <si>
    <t xml:space="preserve"> </t>
  </si>
  <si>
    <t>HQE</t>
  </si>
  <si>
    <t>NEED FOR</t>
  </si>
  <si>
    <t>CURRENT</t>
  </si>
  <si>
    <t>LAST REMIT</t>
  </si>
  <si>
    <t>% OF</t>
  </si>
  <si>
    <t>TRANS</t>
  </si>
  <si>
    <t>GOAL</t>
  </si>
  <si>
    <t>TARGET</t>
  </si>
  <si>
    <t>2025 MEMB</t>
  </si>
  <si>
    <t>DATE</t>
  </si>
  <si>
    <t>NEW</t>
  </si>
  <si>
    <t>PUFL'S</t>
  </si>
  <si>
    <t>462 AD</t>
  </si>
  <si>
    <t>Retention</t>
  </si>
  <si>
    <t>PITTSFIELD</t>
  </si>
  <si>
    <t>125</t>
  </si>
  <si>
    <t>NORTH ADAMS</t>
  </si>
  <si>
    <t>152</t>
  </si>
  <si>
    <t>WILLIAMSTOWN</t>
  </si>
  <si>
    <t>155</t>
  </si>
  <si>
    <t>DALTON</t>
  </si>
  <si>
    <t>160</t>
  </si>
  <si>
    <t>ADAMS</t>
  </si>
  <si>
    <t>254</t>
  </si>
  <si>
    <t>WEST STOCKBRIDGE</t>
  </si>
  <si>
    <t>298</t>
  </si>
  <si>
    <t>HOUSATONIC</t>
  </si>
  <si>
    <t>340</t>
  </si>
  <si>
    <t>SHEFFIELD</t>
  </si>
  <si>
    <t>350</t>
  </si>
  <si>
    <t>NEW MARLBORO</t>
  </si>
  <si>
    <t>446</t>
  </si>
  <si>
    <t>LANESBORO</t>
  </si>
  <si>
    <t>456</t>
  </si>
  <si>
    <t>SANDERSFIELD</t>
  </si>
  <si>
    <t>TOTAL   POSTS= 11</t>
  </si>
  <si>
    <t xml:space="preserve">TOTALS </t>
  </si>
  <si>
    <t>CMDR  CINDY LACOSTE      SVC WILLIAM HORVATH       DVC  ANDREW PAJAK</t>
  </si>
  <si>
    <t xml:space="preserve">  25</t>
  </si>
  <si>
    <t>HOLYOKE</t>
  </si>
  <si>
    <t>28</t>
  </si>
  <si>
    <t>NORTHAMPTON</t>
  </si>
  <si>
    <t>LUDLOW</t>
  </si>
  <si>
    <t>81</t>
  </si>
  <si>
    <t>GREENFIELD</t>
  </si>
  <si>
    <t>123</t>
  </si>
  <si>
    <t>WARE</t>
  </si>
  <si>
    <t>124</t>
  </si>
  <si>
    <t>WESTFIELD</t>
  </si>
  <si>
    <t>130</t>
  </si>
  <si>
    <t>PALMER</t>
  </si>
  <si>
    <t>148</t>
  </si>
  <si>
    <t>AMHERST</t>
  </si>
  <si>
    <t>168</t>
  </si>
  <si>
    <t>SOUTHAMPTON</t>
  </si>
  <si>
    <t>ORANGE</t>
  </si>
  <si>
    <t>LONGMEADOW</t>
  </si>
  <si>
    <t>185</t>
  </si>
  <si>
    <t>AGAWAM</t>
  </si>
  <si>
    <t>207</t>
  </si>
  <si>
    <t>WEST SPRINGFIELD</t>
  </si>
  <si>
    <t>224</t>
  </si>
  <si>
    <t>EASTHAMPTON</t>
  </si>
  <si>
    <t>236</t>
  </si>
  <si>
    <t>HAYDENVILLE</t>
  </si>
  <si>
    <t>239</t>
  </si>
  <si>
    <t>BELCHERTOWN</t>
  </si>
  <si>
    <t>241</t>
  </si>
  <si>
    <t>MONSON</t>
  </si>
  <si>
    <t>245</t>
  </si>
  <si>
    <t>ASHFIELD</t>
  </si>
  <si>
    <t>260</t>
  </si>
  <si>
    <t>SOUTH HADLEY FALLS</t>
  </si>
  <si>
    <t>266</t>
  </si>
  <si>
    <t>GRANBY</t>
  </si>
  <si>
    <t>271</t>
  </si>
  <si>
    <t>OLDE HADLEY</t>
  </si>
  <si>
    <t>275</t>
  </si>
  <si>
    <t>CHICOPEE FALLS</t>
  </si>
  <si>
    <t>277</t>
  </si>
  <si>
    <t>INDIAN ORCHARD</t>
  </si>
  <si>
    <t>293</t>
  </si>
  <si>
    <t>EAST LONGMEADOW</t>
  </si>
  <si>
    <t>304</t>
  </si>
  <si>
    <t>CUMMINGTON</t>
  </si>
  <si>
    <t>325</t>
  </si>
  <si>
    <t>HOLYOKE (PAPER CITY)</t>
  </si>
  <si>
    <t>337</t>
  </si>
  <si>
    <t>CHICOPEE (ALDENVILLE)</t>
  </si>
  <si>
    <t>338</t>
  </si>
  <si>
    <t>SOUTHWICK</t>
  </si>
  <si>
    <t>344</t>
  </si>
  <si>
    <t>HATFIELD</t>
  </si>
  <si>
    <t>351</t>
  </si>
  <si>
    <t>HOLYOKE (UNITED FORCES)</t>
  </si>
  <si>
    <t>353</t>
  </si>
  <si>
    <t>WILLIMANSETT</t>
  </si>
  <si>
    <t>356</t>
  </si>
  <si>
    <t>BLANDFORD</t>
  </si>
  <si>
    <t>420</t>
  </si>
  <si>
    <t>E SPRINGFIELD</t>
  </si>
  <si>
    <t>430</t>
  </si>
  <si>
    <t>LIBERTY</t>
  </si>
  <si>
    <t>438</t>
  </si>
  <si>
    <t>FAIRVIEW</t>
  </si>
  <si>
    <t>452</t>
  </si>
  <si>
    <t>CHICOPEE (CHICOPEE CTR)</t>
  </si>
  <si>
    <t>TOTAL   POSTS=  36</t>
  </si>
  <si>
    <t>DISTRICT 4 - WORCESTER COUNTY</t>
  </si>
  <si>
    <t xml:space="preserve">    2</t>
  </si>
  <si>
    <t>BARRE</t>
  </si>
  <si>
    <t xml:space="preserve">    9</t>
  </si>
  <si>
    <t>MILLBURY</t>
  </si>
  <si>
    <t xml:space="preserve">  10</t>
  </si>
  <si>
    <t>FITCHBURG</t>
  </si>
  <si>
    <t xml:space="preserve">  31</t>
  </si>
  <si>
    <t>SOUTHBRIDGE</t>
  </si>
  <si>
    <t xml:space="preserve">  33</t>
  </si>
  <si>
    <t>UXBRIDGE</t>
  </si>
  <si>
    <t xml:space="preserve">  41</t>
  </si>
  <si>
    <t>NO BROOKFIELD</t>
  </si>
  <si>
    <t xml:space="preserve">  42</t>
  </si>
  <si>
    <t>HOLDEN</t>
  </si>
  <si>
    <t xml:space="preserve">  50</t>
  </si>
  <si>
    <t>CLINTON</t>
  </si>
  <si>
    <t xml:space="preserve">  58</t>
  </si>
  <si>
    <t>OXFORD</t>
  </si>
  <si>
    <t xml:space="preserve">  59</t>
  </si>
  <si>
    <t>MILFORD</t>
  </si>
  <si>
    <t xml:space="preserve">  92</t>
  </si>
  <si>
    <t>NO GRAFTON</t>
  </si>
  <si>
    <t xml:space="preserve">  96</t>
  </si>
  <si>
    <t>LANCASTER</t>
  </si>
  <si>
    <t>102</t>
  </si>
  <si>
    <t>ATHOL</t>
  </si>
  <si>
    <t>109</t>
  </si>
  <si>
    <t>STURBRIDGE</t>
  </si>
  <si>
    <t>119</t>
  </si>
  <si>
    <t>HARVARD</t>
  </si>
  <si>
    <t>129</t>
  </si>
  <si>
    <t>GARDNER</t>
  </si>
  <si>
    <t>138</t>
  </si>
  <si>
    <t>SPENCER</t>
  </si>
  <si>
    <t>142</t>
  </si>
  <si>
    <t>ASHBURNHAM</t>
  </si>
  <si>
    <t>151</t>
  </si>
  <si>
    <t>LEOMINSTER</t>
  </si>
  <si>
    <t>161</t>
  </si>
  <si>
    <t>SOUTHBORO</t>
  </si>
  <si>
    <t>162</t>
  </si>
  <si>
    <t>BERLIN</t>
  </si>
  <si>
    <t>163</t>
  </si>
  <si>
    <t>WESTBORO</t>
  </si>
  <si>
    <t>173</t>
  </si>
  <si>
    <t>UPTON</t>
  </si>
  <si>
    <t>174</t>
  </si>
  <si>
    <t>WESTMINSTER</t>
  </si>
  <si>
    <t>184</t>
  </si>
  <si>
    <t xml:space="preserve">WEBSTER </t>
  </si>
  <si>
    <t>189</t>
  </si>
  <si>
    <t>STERLING</t>
  </si>
  <si>
    <t>193</t>
  </si>
  <si>
    <t>WINCHENDON</t>
  </si>
  <si>
    <t>201</t>
  </si>
  <si>
    <t>EAST SIDE</t>
  </si>
  <si>
    <t>204</t>
  </si>
  <si>
    <t>WEST BOYLSTON</t>
  </si>
  <si>
    <t>234</t>
  </si>
  <si>
    <t>NORTHBORO</t>
  </si>
  <si>
    <t>238</t>
  </si>
  <si>
    <t>SHREWSBURY</t>
  </si>
  <si>
    <t>244</t>
  </si>
  <si>
    <t>W BROOKFIELD</t>
  </si>
  <si>
    <t>246</t>
  </si>
  <si>
    <t>GILBERTVILLE</t>
  </si>
  <si>
    <t>279</t>
  </si>
  <si>
    <t>AUBURN</t>
  </si>
  <si>
    <t>288</t>
  </si>
  <si>
    <t>TATNUCK</t>
  </si>
  <si>
    <t>306</t>
  </si>
  <si>
    <t>PAXTON</t>
  </si>
  <si>
    <t>310</t>
  </si>
  <si>
    <t>RUTLAND</t>
  </si>
  <si>
    <t>318</t>
  </si>
  <si>
    <t>QUINSIGAMOND</t>
  </si>
  <si>
    <t>341</t>
  </si>
  <si>
    <t>MAIN SOUTH</t>
  </si>
  <si>
    <t>343</t>
  </si>
  <si>
    <t>NORTHBRIDGE</t>
  </si>
  <si>
    <t>355</t>
  </si>
  <si>
    <t>MENDON</t>
  </si>
  <si>
    <t>373</t>
  </si>
  <si>
    <t>BALDWINVILLE</t>
  </si>
  <si>
    <t>386</t>
  </si>
  <si>
    <t>E BROOKFIELD</t>
  </si>
  <si>
    <t>391</t>
  </si>
  <si>
    <t>CHARLTON</t>
  </si>
  <si>
    <t>397</t>
  </si>
  <si>
    <t>VICTOR J QUARANTA</t>
  </si>
  <si>
    <t>398</t>
  </si>
  <si>
    <t>BOYLSTON</t>
  </si>
  <si>
    <t>411</t>
  </si>
  <si>
    <t>MILLVILLE</t>
  </si>
  <si>
    <t>414</t>
  </si>
  <si>
    <t>SUTTON</t>
  </si>
  <si>
    <t>415</t>
  </si>
  <si>
    <t>PETERSHAM</t>
  </si>
  <si>
    <t>429</t>
  </si>
  <si>
    <t>CLEGHORN</t>
  </si>
  <si>
    <t>435</t>
  </si>
  <si>
    <t>VERNON HILL</t>
  </si>
  <si>
    <t>443</t>
  </si>
  <si>
    <t>CHERRY VALLEY</t>
  </si>
  <si>
    <t>TOTAL   POSTS= 52</t>
  </si>
  <si>
    <t>DISTRICT 5 - MIDDLESEX COUNTY</t>
  </si>
  <si>
    <t xml:space="preserve">  19</t>
  </si>
  <si>
    <t>SOMERVILLE</t>
  </si>
  <si>
    <t>ARLINGTON</t>
  </si>
  <si>
    <t xml:space="preserve">  45</t>
  </si>
  <si>
    <t>MEDFORD</t>
  </si>
  <si>
    <t xml:space="preserve">  47</t>
  </si>
  <si>
    <t>HOLLISTON</t>
  </si>
  <si>
    <t xml:space="preserve">  55</t>
  </si>
  <si>
    <t>GROTON</t>
  </si>
  <si>
    <t xml:space="preserve">  62</t>
  </si>
  <si>
    <t>READING</t>
  </si>
  <si>
    <t xml:space="preserve">  63</t>
  </si>
  <si>
    <t>WAKEFIELD</t>
  </si>
  <si>
    <t xml:space="preserve">  69</t>
  </si>
  <si>
    <t>MALDEN</t>
  </si>
  <si>
    <t xml:space="preserve">  74</t>
  </si>
  <si>
    <t>FRAMINGHAM</t>
  </si>
  <si>
    <t xml:space="preserve">  77</t>
  </si>
  <si>
    <t>ASHLAND</t>
  </si>
  <si>
    <t xml:space="preserve">  87</t>
  </si>
  <si>
    <t>LOWELL</t>
  </si>
  <si>
    <t xml:space="preserve">  90</t>
  </si>
  <si>
    <t>MELROSE</t>
  </si>
  <si>
    <t>100</t>
  </si>
  <si>
    <t>HUDSON</t>
  </si>
  <si>
    <t>101</t>
  </si>
  <si>
    <t>WOBURN</t>
  </si>
  <si>
    <t>NATICK</t>
  </si>
  <si>
    <t>115</t>
  </si>
  <si>
    <t>STONEHAM</t>
  </si>
  <si>
    <t>132</t>
  </si>
  <si>
    <t>MARLBORO</t>
  </si>
  <si>
    <t>133</t>
  </si>
  <si>
    <t>WAYLAND</t>
  </si>
  <si>
    <t>136</t>
  </si>
  <si>
    <t>WILMINGTON</t>
  </si>
  <si>
    <t>139</t>
  </si>
  <si>
    <t>AYER</t>
  </si>
  <si>
    <t>156</t>
  </si>
  <si>
    <t>WALTHAM</t>
  </si>
  <si>
    <t>159</t>
  </si>
  <si>
    <t>WESTFORD</t>
  </si>
  <si>
    <t>165</t>
  </si>
  <si>
    <t>BELMONT</t>
  </si>
  <si>
    <t>183</t>
  </si>
  <si>
    <t>SHIRLEY</t>
  </si>
  <si>
    <t>191</t>
  </si>
  <si>
    <t>SUDBURY</t>
  </si>
  <si>
    <t>199</t>
  </si>
  <si>
    <t>TOWNSEND</t>
  </si>
  <si>
    <t>202</t>
  </si>
  <si>
    <t>HOPKINTON</t>
  </si>
  <si>
    <t>213</t>
  </si>
  <si>
    <t xml:space="preserve">PEPPERELL               </t>
  </si>
  <si>
    <t>221</t>
  </si>
  <si>
    <t>BEDFORD</t>
  </si>
  <si>
    <t>235</t>
  </si>
  <si>
    <t>MAYNARD</t>
  </si>
  <si>
    <t>247</t>
  </si>
  <si>
    <t>TYNGSBORO</t>
  </si>
  <si>
    <t>249</t>
  </si>
  <si>
    <t>LITTLETON</t>
  </si>
  <si>
    <t>259</t>
  </si>
  <si>
    <t>TEWKSBURY</t>
  </si>
  <si>
    <t>268</t>
  </si>
  <si>
    <t>BILLERICA</t>
  </si>
  <si>
    <t>273</t>
  </si>
  <si>
    <t>BURLINGTON</t>
  </si>
  <si>
    <t>313</t>
  </si>
  <si>
    <t>NO CHELMSFORD</t>
  </si>
  <si>
    <t>315</t>
  </si>
  <si>
    <t>DRACUT</t>
  </si>
  <si>
    <t>361</t>
  </si>
  <si>
    <t>ASHBY</t>
  </si>
  <si>
    <t>366</t>
  </si>
  <si>
    <t>E CHELMSFORD</t>
  </si>
  <si>
    <t>388</t>
  </si>
  <si>
    <t>E SOMERVILLE</t>
  </si>
  <si>
    <t>437</t>
  </si>
  <si>
    <t>NABNASSET</t>
  </si>
  <si>
    <t>440</t>
  </si>
  <si>
    <t>NONANTUM</t>
  </si>
  <si>
    <t>442</t>
  </si>
  <si>
    <t>MARSH</t>
  </si>
  <si>
    <t>447</t>
  </si>
  <si>
    <t>TOTAL   POSTS= 44</t>
  </si>
  <si>
    <t xml:space="preserve">TOTALS  </t>
  </si>
  <si>
    <t>Post done in office</t>
  </si>
  <si>
    <t>Post under 15 members</t>
  </si>
  <si>
    <t>Post 133 - 11 members and Post 213 10 members</t>
  </si>
  <si>
    <t>DISTRICT 6 - NORFOLK COUNTY</t>
  </si>
  <si>
    <t>CMDR  JOHN MILOT    SVC ROBERT LEWIS      DVC  ROBERT JERDAN</t>
  </si>
  <si>
    <t xml:space="preserve">  11</t>
  </si>
  <si>
    <t>BROOKLINE</t>
  </si>
  <si>
    <t xml:space="preserve">  14</t>
  </si>
  <si>
    <t>NEEDHAM</t>
  </si>
  <si>
    <t xml:space="preserve">  18</t>
  </si>
  <si>
    <t>DEDHAM</t>
  </si>
  <si>
    <t xml:space="preserve">  24</t>
  </si>
  <si>
    <t>CANTON</t>
  </si>
  <si>
    <t xml:space="preserve">  70</t>
  </si>
  <si>
    <t>NORWOOD</t>
  </si>
  <si>
    <t xml:space="preserve">  72</t>
  </si>
  <si>
    <t>WELLESLEY</t>
  </si>
  <si>
    <t xml:space="preserve">  75</t>
  </si>
  <si>
    <t>FRANKLIN</t>
  </si>
  <si>
    <t xml:space="preserve">  79</t>
  </si>
  <si>
    <t>WEYMOUTH</t>
  </si>
  <si>
    <t xml:space="preserve">  86</t>
  </si>
  <si>
    <t>BRAINTREE</t>
  </si>
  <si>
    <t xml:space="preserve">  89</t>
  </si>
  <si>
    <t>STOUGHTON</t>
  </si>
  <si>
    <t xml:space="preserve">  93</t>
  </si>
  <si>
    <t>FOXBORO</t>
  </si>
  <si>
    <t xml:space="preserve">  95</t>
  </si>
  <si>
    <t>QUINCY</t>
  </si>
  <si>
    <t>104</t>
  </si>
  <si>
    <t xml:space="preserve">WALPOLE </t>
  </si>
  <si>
    <t>106</t>
  </si>
  <si>
    <t>SHARON</t>
  </si>
  <si>
    <t>110</t>
  </si>
  <si>
    <t>MEDFIELD</t>
  </si>
  <si>
    <t>MILTON</t>
  </si>
  <si>
    <t>118</t>
  </si>
  <si>
    <t>COHASSET</t>
  </si>
  <si>
    <t>137</t>
  </si>
  <si>
    <t>HOLBROOK</t>
  </si>
  <si>
    <t>169</t>
  </si>
  <si>
    <t>RANDOLPH</t>
  </si>
  <si>
    <t>208</t>
  </si>
  <si>
    <t>MILLIS</t>
  </si>
  <si>
    <t>209</t>
  </si>
  <si>
    <t>DOVER</t>
  </si>
  <si>
    <t>217</t>
  </si>
  <si>
    <t>PLAINVILLE</t>
  </si>
  <si>
    <t>225</t>
  </si>
  <si>
    <t>WRENTHAM</t>
  </si>
  <si>
    <t>294</t>
  </si>
  <si>
    <t>MORRISETTE</t>
  </si>
  <si>
    <t>320</t>
  </si>
  <si>
    <t>WESTWOOD</t>
  </si>
  <si>
    <t>335</t>
  </si>
  <si>
    <t>NORFOLK</t>
  </si>
  <si>
    <t>380</t>
  </si>
  <si>
    <t>HOUGH'S NECK</t>
  </si>
  <si>
    <t>382</t>
  </si>
  <si>
    <t>SQUANTUM</t>
  </si>
  <si>
    <t>TOTAL   POSTS= 28</t>
  </si>
  <si>
    <t xml:space="preserve">Post 72 - 11 members </t>
  </si>
  <si>
    <t>DISTRICT 7  SUFFOLK COUNTY</t>
  </si>
  <si>
    <t>CMDR KAREN SCOTT   SVC MARYDITH TUITT   DVC ROBERT JERDAN</t>
  </si>
  <si>
    <t xml:space="preserve">  16</t>
  </si>
  <si>
    <t>WILLIAM E CARTER</t>
  </si>
  <si>
    <t xml:space="preserve">  17</t>
  </si>
  <si>
    <t>JOHN F KENNEDY/WALSH</t>
  </si>
  <si>
    <t xml:space="preserve">  26</t>
  </si>
  <si>
    <t>J W CONWAY BUNKER HILL</t>
  </si>
  <si>
    <t xml:space="preserve">  30</t>
  </si>
  <si>
    <t>LTLAWRENCE J FLAHERTY</t>
  </si>
  <si>
    <t xml:space="preserve">  36</t>
  </si>
  <si>
    <t>IRVING W ADAMS</t>
  </si>
  <si>
    <t xml:space="preserve">  60</t>
  </si>
  <si>
    <t>FRANCIS G KANE</t>
  </si>
  <si>
    <t xml:space="preserve">  61</t>
  </si>
  <si>
    <t>REVERE</t>
  </si>
  <si>
    <t xml:space="preserve">  65</t>
  </si>
  <si>
    <t>OLD DORCHESTER</t>
  </si>
  <si>
    <t xml:space="preserve">  67</t>
  </si>
  <si>
    <t>MICHAEL J  PERKINS</t>
  </si>
  <si>
    <t xml:space="preserve">  76</t>
  </si>
  <si>
    <t>JAMAICA PLAIN</t>
  </si>
  <si>
    <t xml:space="preserve">  78</t>
  </si>
  <si>
    <t>FOGG-ROBERTS</t>
  </si>
  <si>
    <t>117</t>
  </si>
  <si>
    <t>OLIVER AMES JR</t>
  </si>
  <si>
    <t>146</t>
  </si>
  <si>
    <t>WINTHROP</t>
  </si>
  <si>
    <t>296</t>
  </si>
  <si>
    <t>MA ALL NURSES/MEDICAL</t>
  </si>
  <si>
    <t>GEORGE K MENICHIOS</t>
  </si>
  <si>
    <t>327</t>
  </si>
  <si>
    <t>MISSION HILL</t>
  </si>
  <si>
    <t>328</t>
  </si>
  <si>
    <t>CHINATOWN</t>
  </si>
  <si>
    <t>368</t>
  </si>
  <si>
    <t>MARTIN F McDONOUGH</t>
  </si>
  <si>
    <t>383</t>
  </si>
  <si>
    <t>PAUL J SAUNDERS</t>
  </si>
  <si>
    <t>399</t>
  </si>
  <si>
    <t>LTJG W M PENNEY</t>
  </si>
  <si>
    <t>TOTAL   POSTS= 20</t>
  </si>
  <si>
    <t>DISTRICT 8 - ESSEX COUNTY</t>
  </si>
  <si>
    <t>CMDR  CHRIS MANNING     SVC  PETER WITMAN        DVC  RYAN HOWE</t>
  </si>
  <si>
    <t xml:space="preserve">    3</t>
  </si>
  <si>
    <t>GLOUCESTER</t>
  </si>
  <si>
    <t xml:space="preserve">    4</t>
  </si>
  <si>
    <t>HAVERHILL</t>
  </si>
  <si>
    <t xml:space="preserve">    6</t>
  </si>
  <si>
    <t>LYNN</t>
  </si>
  <si>
    <t xml:space="preserve">    8</t>
  </si>
  <si>
    <t>ANDOVER</t>
  </si>
  <si>
    <t xml:space="preserve">  23</t>
  </si>
  <si>
    <t>SALEM</t>
  </si>
  <si>
    <t xml:space="preserve">  32</t>
  </si>
  <si>
    <t>MARBLEHEAD</t>
  </si>
  <si>
    <t xml:space="preserve">  46</t>
  </si>
  <si>
    <t>BEVERLY FARMS</t>
  </si>
  <si>
    <t xml:space="preserve">  57</t>
  </si>
  <si>
    <t>SWAMPSCOTT</t>
  </si>
  <si>
    <t xml:space="preserve">  80</t>
  </si>
  <si>
    <t>IPSWICH</t>
  </si>
  <si>
    <t xml:space="preserve">  98</t>
  </si>
  <si>
    <t>ROCKPORT</t>
  </si>
  <si>
    <t>113</t>
  </si>
  <si>
    <t>MANCHESTER</t>
  </si>
  <si>
    <t>122</t>
  </si>
  <si>
    <t>METHUEN</t>
  </si>
  <si>
    <t>131</t>
  </si>
  <si>
    <t xml:space="preserve">LYNNFIELD </t>
  </si>
  <si>
    <t>134</t>
  </si>
  <si>
    <t>MERRIMAC</t>
  </si>
  <si>
    <t>150</t>
  </si>
  <si>
    <t>NEWBURYPORT</t>
  </si>
  <si>
    <t>153</t>
  </si>
  <si>
    <t>PEABODY</t>
  </si>
  <si>
    <t>180</t>
  </si>
  <si>
    <t>DANVERS</t>
  </si>
  <si>
    <t>187</t>
  </si>
  <si>
    <t>AMESBURY</t>
  </si>
  <si>
    <t>194</t>
  </si>
  <si>
    <t>HAMILTON</t>
  </si>
  <si>
    <t>210</t>
  </si>
  <si>
    <t>SAUGUS</t>
  </si>
  <si>
    <t>211</t>
  </si>
  <si>
    <t>GEORGETOWN</t>
  </si>
  <si>
    <t>215</t>
  </si>
  <si>
    <t>NAHANT</t>
  </si>
  <si>
    <t>219</t>
  </si>
  <si>
    <t>NO ANDOVER</t>
  </si>
  <si>
    <t>227</t>
  </si>
  <si>
    <t>MIDDLETON</t>
  </si>
  <si>
    <t>231</t>
  </si>
  <si>
    <t>ESSEX</t>
  </si>
  <si>
    <t>248</t>
  </si>
  <si>
    <t>GROVELAND</t>
  </si>
  <si>
    <t>255</t>
  </si>
  <si>
    <t>TOPSFIELD</t>
  </si>
  <si>
    <t>291</t>
  </si>
  <si>
    <t>EAST LYNN</t>
  </si>
  <si>
    <t>309</t>
  </si>
  <si>
    <t>SALISBURY</t>
  </si>
  <si>
    <t>331</t>
  </si>
  <si>
    <t>BEVERLY</t>
  </si>
  <si>
    <t>379</t>
  </si>
  <si>
    <t>BOXFORD</t>
  </si>
  <si>
    <t>TOTAL   POSTS= 31</t>
  </si>
  <si>
    <t xml:space="preserve">TOTALS   </t>
  </si>
  <si>
    <t>DISTRICT 9 - BRISTOL COUNTY</t>
  </si>
  <si>
    <t>CMDR RICHARD MANGELS    SVC  STEPHEN SOUZA   DVC ROBERT JERDAN</t>
  </si>
  <si>
    <t xml:space="preserve">    1</t>
  </si>
  <si>
    <t>NEW BEDFORD</t>
  </si>
  <si>
    <t xml:space="preserve">    7</t>
  </si>
  <si>
    <t>EASTON</t>
  </si>
  <si>
    <t xml:space="preserve">  20</t>
  </si>
  <si>
    <t>ATTLEBORO</t>
  </si>
  <si>
    <t xml:space="preserve">  49</t>
  </si>
  <si>
    <t>NO ATTLEBORO</t>
  </si>
  <si>
    <t>121</t>
  </si>
  <si>
    <t>BERKLEY</t>
  </si>
  <si>
    <t>145</t>
  </si>
  <si>
    <t>WESTPORT</t>
  </si>
  <si>
    <t>198</t>
  </si>
  <si>
    <t>MANSFIELD</t>
  </si>
  <si>
    <t>222</t>
  </si>
  <si>
    <t>NORTON</t>
  </si>
  <si>
    <t>228</t>
  </si>
  <si>
    <t>SOMERSET</t>
  </si>
  <si>
    <t>265</t>
  </si>
  <si>
    <t>ACUSHNET</t>
  </si>
  <si>
    <t>302</t>
  </si>
  <si>
    <t>REHOBOTH</t>
  </si>
  <si>
    <t>303</t>
  </si>
  <si>
    <t>SWANSEA</t>
  </si>
  <si>
    <t>307</t>
  </si>
  <si>
    <t>SO DARTMOUTH</t>
  </si>
  <si>
    <t>311</t>
  </si>
  <si>
    <t>SEEKONK</t>
  </si>
  <si>
    <t>312</t>
  </si>
  <si>
    <t>SO ATTLEBORO</t>
  </si>
  <si>
    <t>405</t>
  </si>
  <si>
    <t>RAYNHAM</t>
  </si>
  <si>
    <t>425</t>
  </si>
  <si>
    <t>FREETOWN</t>
  </si>
  <si>
    <t>459</t>
  </si>
  <si>
    <t>464</t>
  </si>
  <si>
    <t>FALL RIVER</t>
  </si>
  <si>
    <t>TAUNTON</t>
  </si>
  <si>
    <t>TOTAL  POSTS= 19</t>
  </si>
  <si>
    <t>CMDR JEFF MONTELO  SVC  PAUL LEMIEUX  DVC  ROBERT JERDAN</t>
  </si>
  <si>
    <t xml:space="preserve">  22</t>
  </si>
  <si>
    <t>WHITMAN</t>
  </si>
  <si>
    <t xml:space="preserve">  35</t>
  </si>
  <si>
    <t>BROCKTON</t>
  </si>
  <si>
    <t xml:space="preserve">  40</t>
  </si>
  <si>
    <t>PLYMOUTH</t>
  </si>
  <si>
    <t xml:space="preserve">  64</t>
  </si>
  <si>
    <t>MIDDLEBOROUGH</t>
  </si>
  <si>
    <t xml:space="preserve">  71</t>
  </si>
  <si>
    <t>PROVINCETOWN</t>
  </si>
  <si>
    <t xml:space="preserve">  82</t>
  </si>
  <si>
    <t>NANTUCKET</t>
  </si>
  <si>
    <t xml:space="preserve">  88</t>
  </si>
  <si>
    <t>MARSHFIELD</t>
  </si>
  <si>
    <t xml:space="preserve">  91</t>
  </si>
  <si>
    <t>E BRIDGEWATER</t>
  </si>
  <si>
    <t>108</t>
  </si>
  <si>
    <t>KINGSTON</t>
  </si>
  <si>
    <t>112</t>
  </si>
  <si>
    <t>ABINGTON</t>
  </si>
  <si>
    <t>120</t>
  </si>
  <si>
    <t>HINGHAM</t>
  </si>
  <si>
    <t>140</t>
  </si>
  <si>
    <t>HULL</t>
  </si>
  <si>
    <t>143</t>
  </si>
  <si>
    <t>PEMBROKE</t>
  </si>
  <si>
    <t>SCITUATE</t>
  </si>
  <si>
    <t>147</t>
  </si>
  <si>
    <t>ROCKLAND</t>
  </si>
  <si>
    <t>149</t>
  </si>
  <si>
    <t>HANOVER</t>
  </si>
  <si>
    <t>186</t>
  </si>
  <si>
    <t>EDGARTOWN</t>
  </si>
  <si>
    <t>188</t>
  </si>
  <si>
    <t>SANDWICH</t>
  </si>
  <si>
    <t>192</t>
  </si>
  <si>
    <t>NORWELL</t>
  </si>
  <si>
    <t>206</t>
  </si>
  <si>
    <t>BARNSTABLE</t>
  </si>
  <si>
    <t>220</t>
  </si>
  <si>
    <t>WAREHAM</t>
  </si>
  <si>
    <t>223</t>
  </si>
  <si>
    <t>DUXBURY</t>
  </si>
  <si>
    <t>226</t>
  </si>
  <si>
    <t>HANSON</t>
  </si>
  <si>
    <t>BOURNE</t>
  </si>
  <si>
    <t>CHATHAM</t>
  </si>
  <si>
    <t>257</t>
  </si>
  <si>
    <t>VINEYARD HAVEN</t>
  </si>
  <si>
    <t>280</t>
  </si>
  <si>
    <t>MATTAPOISETT</t>
  </si>
  <si>
    <t>287</t>
  </si>
  <si>
    <t>WELLFLEET</t>
  </si>
  <si>
    <t>308</t>
  </si>
  <si>
    <t>ORLEANS</t>
  </si>
  <si>
    <t>387</t>
  </si>
  <si>
    <t>488</t>
  </si>
  <si>
    <t>DENNIS</t>
  </si>
  <si>
    <t>TOTAL  POSTS= 31</t>
  </si>
  <si>
    <t xml:space="preserve">TOTAL NUMBER OF POST </t>
  </si>
  <si>
    <t>1</t>
  </si>
  <si>
    <t>BERKSHIRE</t>
  </si>
  <si>
    <t>3</t>
  </si>
  <si>
    <t>HAMPDEN/FRANKLIN/HAMPSHIRE</t>
  </si>
  <si>
    <t>4</t>
  </si>
  <si>
    <t>WORCESTER</t>
  </si>
  <si>
    <t>5</t>
  </si>
  <si>
    <t>MIDDLESEX</t>
  </si>
  <si>
    <t>6</t>
  </si>
  <si>
    <t>7</t>
  </si>
  <si>
    <t>SUFFOLK</t>
  </si>
  <si>
    <t>8</t>
  </si>
  <si>
    <t>9</t>
  </si>
  <si>
    <t>BRISTOL</t>
  </si>
  <si>
    <t>PLY/BARN/NAN/DUKE</t>
  </si>
  <si>
    <t>297</t>
  </si>
  <si>
    <t>CAPITOL HILL</t>
  </si>
  <si>
    <t>462</t>
  </si>
  <si>
    <t>HEADQUARTERS</t>
  </si>
  <si>
    <t>NATIONAL GOAL</t>
  </si>
  <si>
    <t>NATIONAL'S QUOTA 2022</t>
  </si>
  <si>
    <t xml:space="preserve">         Under The Constitution - Article XII Section 8 states:</t>
  </si>
  <si>
    <t>Section 8. Revocation of Post Charters:</t>
  </si>
  <si>
    <t>(a) Upon recommendation in writing, submitted by the District Commander, the Department Executive Committee</t>
  </si>
  <si>
    <t xml:space="preserve"> may recommend revocation of the charter of a Post which is less than fifteen (15) members in any one</t>
  </si>
  <si>
    <t xml:space="preserve">year as of thirty (30) days prior to the Department Convention of each year; provided that written notice of the </t>
  </si>
  <si>
    <t xml:space="preserve">intention to revoke said charter, and the reasons thereof, be served personally or by certified mail or registered </t>
  </si>
  <si>
    <t>mail upon the proper Post Officers, at least sixty (60) days before the date set for the recommendation of the</t>
  </si>
  <si>
    <t>revocation of the charter.</t>
  </si>
  <si>
    <t>(b) The charter of any Post may be revoked, canceled or suspended by the Department Executive Committee,</t>
  </si>
  <si>
    <t xml:space="preserve"> in accordence with the Uniform Code of Procedure for Revocation, Cancellation of suspension of Post Charters,  </t>
  </si>
  <si>
    <t xml:space="preserve"> as appended to the Department By-Laws</t>
  </si>
  <si>
    <t>Sheet1</t>
  </si>
  <si>
    <t>CMDR ADAM DOUD        SVC STEVE GALLANT        DVC RYAN HOWE</t>
  </si>
  <si>
    <t>DISTRICT 3 - HAMPDEN/HAMPSHIRE/FRANKLIN COUNTIES</t>
  </si>
  <si>
    <t>DISTRICT 10 - PLY/BARN/NAN/DUKE COUNTIES</t>
  </si>
  <si>
    <t xml:space="preserve"> 52</t>
  </si>
  <si>
    <t>Transfering members out of post 388 East Somerville</t>
  </si>
  <si>
    <t>Transfering members out of Post 239 Belchertown</t>
  </si>
  <si>
    <t>Target Date 12/11/2024 GOAL 75%</t>
  </si>
  <si>
    <t xml:space="preserve">CMDR  ROBERT DESROSIERS      SVC  JAMES BLAKE       DVC  RYAN HOWE   </t>
  </si>
  <si>
    <t>Charter turned in After July 1*</t>
  </si>
  <si>
    <t>MOBY DICk</t>
  </si>
  <si>
    <t xml:space="preserve">POST 459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</si>
</sst>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2"/>
      <color indexed="8"/>
      <name val="Arial"/>
    </font>
    <font>
      <sz val="14"/>
      <color indexed="8"/>
      <name val="Arial"/>
      <family val="2"/>
    </font>
    <font>
      <u/>
      <sz val="12"/>
      <color indexed="11"/>
      <name val="Arial"/>
      <family val="2"/>
    </font>
    <font>
      <b/>
      <sz val="12"/>
      <color indexed="8"/>
      <name val="Arial"/>
      <family val="2"/>
    </font>
    <font>
      <sz val="12"/>
      <color indexed="14"/>
      <name val="Arial"/>
      <family val="2"/>
    </font>
    <font>
      <sz val="11"/>
      <color indexed="8"/>
      <name val="Arial"/>
      <family val="2"/>
    </font>
    <font>
      <sz val="12"/>
      <color indexed="12"/>
      <name val="Arial"/>
      <family val="2"/>
    </font>
    <font>
      <sz val="12"/>
      <color indexed="17"/>
      <name val="Arial"/>
      <family val="2"/>
    </font>
    <font>
      <b/>
      <sz val="12"/>
      <color indexed="17"/>
      <name val="Arial"/>
      <family val="2"/>
    </font>
    <font>
      <b/>
      <sz val="18"/>
      <color indexed="14"/>
      <name val="Arial"/>
      <family val="2"/>
    </font>
    <font>
      <b/>
      <sz val="18"/>
      <color indexed="8"/>
      <name val="Arial"/>
      <family val="2"/>
    </font>
    <font>
      <sz val="18"/>
      <color indexed="8"/>
      <name val="Calibri"/>
      <family val="2"/>
    </font>
    <font>
      <sz val="12"/>
      <color indexed="8"/>
      <name val="Arial"/>
      <family val="2"/>
    </font>
    <font>
      <b/>
      <sz val="12"/>
      <color indexed="8"/>
      <name val="Arial"/>
      <family val="2"/>
    </font>
    <font>
      <sz val="12"/>
      <name val="Arial"/>
      <family val="2"/>
    </font>
    <font>
      <sz val="10"/>
      <name val="Arial"/>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top style="thin">
        <color indexed="13"/>
      </top>
      <bottom style="thin">
        <color indexed="13"/>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13"/>
      </top>
      <bottom style="thin">
        <color indexed="13"/>
      </bottom>
      <diagonal/>
    </border>
    <border>
      <left style="thin">
        <color indexed="13"/>
      </left>
      <right style="thin">
        <color indexed="13"/>
      </right>
      <top/>
      <bottom style="thin">
        <color indexed="13"/>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indexed="8"/>
      </right>
      <top/>
      <bottom/>
      <diagonal/>
    </border>
    <border>
      <left/>
      <right/>
      <top/>
      <bottom style="thin">
        <color indexed="13"/>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13"/>
      </left>
      <right style="thin">
        <color indexed="13"/>
      </right>
      <top style="thin">
        <color indexed="13"/>
      </top>
      <bottom style="thin">
        <color indexed="64"/>
      </bottom>
      <diagonal/>
    </border>
    <border>
      <left style="thin">
        <color indexed="13"/>
      </left>
      <right style="thin">
        <color indexed="13"/>
      </right>
      <top/>
      <bottom style="thin">
        <color indexed="64"/>
      </bottom>
      <diagonal/>
    </border>
    <border>
      <left style="thin">
        <color indexed="13"/>
      </left>
      <right style="thin">
        <color indexed="13"/>
      </right>
      <top/>
      <bottom/>
      <diagonal/>
    </border>
    <border>
      <left style="thin">
        <color indexed="13"/>
      </left>
      <right style="thin">
        <color indexed="13"/>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indexed="13"/>
      </left>
      <right/>
      <top style="thin">
        <color indexed="13"/>
      </top>
      <bottom style="thin">
        <color indexed="8"/>
      </bottom>
      <diagonal/>
    </border>
    <border>
      <left style="thin">
        <color indexed="8"/>
      </left>
      <right/>
      <top/>
      <bottom style="thin">
        <color indexed="8"/>
      </bottom>
      <diagonal/>
    </border>
    <border>
      <left style="thin">
        <color indexed="13"/>
      </left>
      <right/>
      <top style="thin">
        <color indexed="8"/>
      </top>
      <bottom style="thin">
        <color indexed="13"/>
      </bottom>
      <diagonal/>
    </border>
    <border>
      <left style="thin">
        <color indexed="64"/>
      </left>
      <right/>
      <top style="thin">
        <color indexed="64"/>
      </top>
      <bottom style="thin">
        <color indexed="64"/>
      </bottom>
      <diagonal/>
    </border>
    <border>
      <left style="thin">
        <color indexed="13"/>
      </left>
      <right/>
      <top style="thin">
        <color indexed="13"/>
      </top>
      <bottom style="thin">
        <color indexed="64"/>
      </bottom>
      <diagonal/>
    </border>
    <border>
      <left style="thin">
        <color indexed="64"/>
      </left>
      <right style="thin">
        <color indexed="64"/>
      </right>
      <top style="thin">
        <color indexed="64"/>
      </top>
      <bottom/>
      <diagonal/>
    </border>
    <border>
      <left style="thin">
        <color indexed="13"/>
      </left>
      <right/>
      <top/>
      <bottom style="thin">
        <color indexed="13"/>
      </bottom>
      <diagonal/>
    </border>
    <border>
      <left style="thin">
        <color indexed="13"/>
      </left>
      <right/>
      <top/>
      <bottom style="thin">
        <color indexed="8"/>
      </bottom>
      <diagonal/>
    </border>
    <border>
      <left style="thin">
        <color indexed="13"/>
      </left>
      <right/>
      <top/>
      <bottom/>
      <diagonal/>
    </border>
    <border>
      <left style="thin">
        <color indexed="64"/>
      </left>
      <right style="thin">
        <color indexed="64"/>
      </right>
      <top/>
      <bottom/>
      <diagonal/>
    </border>
    <border>
      <left/>
      <right/>
      <top style="thin">
        <color indexed="8"/>
      </top>
      <bottom style="thin">
        <color indexed="13"/>
      </bottom>
      <diagonal/>
    </border>
    <border>
      <left/>
      <right/>
      <top style="thin">
        <color indexed="13"/>
      </top>
      <bottom style="thin">
        <color indexed="13"/>
      </bottom>
      <diagonal/>
    </border>
    <border>
      <left/>
      <right/>
      <top style="thin">
        <color indexed="13"/>
      </top>
      <bottom style="thin">
        <color indexed="64"/>
      </bottom>
      <diagonal/>
    </border>
    <border>
      <left style="thin">
        <color indexed="13"/>
      </left>
      <right/>
      <top style="thin">
        <color indexed="13"/>
      </top>
      <bottom/>
      <diagonal/>
    </border>
  </borders>
  <cellStyleXfs count="2">
    <xf numFmtId="0" fontId="0" fillId="0" borderId="0" applyNumberFormat="0" applyFill="0" applyBorder="0" applyProtection="0"/>
    <xf numFmtId="0" fontId="15" fillId="0" borderId="4"/>
  </cellStyleXfs>
  <cellXfs count="291">
    <xf numFmtId="0" fontId="0" fillId="0" borderId="0" xfId="0" applyFont="1" applyAlignment="1"/>
    <xf numFmtId="0" fontId="1" fillId="0" borderId="0" xfId="0" applyFont="1" applyAlignment="1">
      <alignment horizontal="left"/>
    </xf>
    <xf numFmtId="0" fontId="0" fillId="2" borderId="0" xfId="0" applyFont="1" applyFill="1" applyAlignment="1">
      <alignment horizontal="left"/>
    </xf>
    <xf numFmtId="0" fontId="0" fillId="3" borderId="0" xfId="0" applyFont="1" applyFill="1" applyAlignment="1">
      <alignment horizontal="left"/>
    </xf>
    <xf numFmtId="0" fontId="2" fillId="3" borderId="0" xfId="0" applyFont="1" applyFill="1" applyAlignment="1">
      <alignment horizontal="left"/>
    </xf>
    <xf numFmtId="0" fontId="0" fillId="0" borderId="0" xfId="0" applyNumberFormat="1" applyFont="1" applyAlignment="1"/>
    <xf numFmtId="0" fontId="0" fillId="4" borderId="1" xfId="0" applyFont="1" applyFill="1" applyBorder="1" applyAlignment="1"/>
    <xf numFmtId="0" fontId="0" fillId="0" borderId="0" xfId="0" applyNumberFormat="1" applyFont="1" applyAlignment="1"/>
    <xf numFmtId="49" fontId="0" fillId="4" borderId="1" xfId="0" applyNumberFormat="1" applyFont="1" applyFill="1" applyBorder="1" applyAlignment="1">
      <alignment horizontal="left"/>
    </xf>
    <xf numFmtId="0" fontId="4" fillId="4" borderId="1" xfId="0" applyFont="1"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xf numFmtId="14" fontId="3" fillId="4" borderId="1" xfId="0" applyNumberFormat="1" applyFont="1" applyFill="1" applyBorder="1" applyAlignment="1">
      <alignment horizontal="right"/>
    </xf>
    <xf numFmtId="49" fontId="0" fillId="4" borderId="1" xfId="0" applyNumberFormat="1" applyFont="1" applyFill="1" applyBorder="1" applyAlignment="1"/>
    <xf numFmtId="0" fontId="0" fillId="4" borderId="1" xfId="0" applyFont="1" applyFill="1" applyBorder="1" applyAlignment="1">
      <alignment horizontal="left"/>
    </xf>
    <xf numFmtId="0" fontId="0" fillId="4" borderId="2" xfId="0" applyFont="1" applyFill="1" applyBorder="1" applyAlignment="1"/>
    <xf numFmtId="49" fontId="3" fillId="4" borderId="1" xfId="0" applyNumberFormat="1" applyFont="1" applyFill="1" applyBorder="1" applyAlignment="1">
      <alignment horizontal="center"/>
    </xf>
    <xf numFmtId="0" fontId="0" fillId="4" borderId="1" xfId="0" applyFont="1" applyFill="1" applyBorder="1" applyAlignment="1">
      <alignment horizontal="center"/>
    </xf>
    <xf numFmtId="0" fontId="4" fillId="4" borderId="3" xfId="0" applyFont="1" applyFill="1" applyBorder="1" applyAlignment="1">
      <alignment horizontal="center"/>
    </xf>
    <xf numFmtId="9" fontId="3" fillId="4" borderId="5" xfId="0" applyNumberFormat="1" applyFont="1" applyFill="1" applyBorder="1" applyAlignment="1">
      <alignment horizontal="center"/>
    </xf>
    <xf numFmtId="10" fontId="3" fillId="4" borderId="1" xfId="0" applyNumberFormat="1" applyFont="1" applyFill="1" applyBorder="1" applyAlignment="1">
      <alignment horizontal="center"/>
    </xf>
    <xf numFmtId="0" fontId="0" fillId="4" borderId="6" xfId="0" applyFont="1" applyFill="1" applyBorder="1" applyAlignment="1"/>
    <xf numFmtId="49" fontId="3" fillId="4" borderId="7" xfId="0" applyNumberFormat="1" applyFont="1" applyFill="1" applyBorder="1" applyAlignment="1">
      <alignment horizontal="center"/>
    </xf>
    <xf numFmtId="9" fontId="3" fillId="4" borderId="6" xfId="0" applyNumberFormat="1" applyFont="1" applyFill="1" applyBorder="1" applyAlignment="1">
      <alignment horizontal="center"/>
    </xf>
    <xf numFmtId="49" fontId="3" fillId="4" borderId="6" xfId="0" applyNumberFormat="1" applyFont="1" applyFill="1" applyBorder="1" applyAlignment="1">
      <alignment horizontal="center"/>
    </xf>
    <xf numFmtId="49" fontId="0" fillId="4" borderId="8" xfId="0" applyNumberFormat="1" applyFont="1" applyFill="1" applyBorder="1" applyAlignment="1"/>
    <xf numFmtId="16" fontId="0" fillId="4" borderId="8" xfId="0" applyNumberFormat="1" applyFont="1" applyFill="1" applyBorder="1" applyAlignment="1">
      <alignment horizontal="center"/>
    </xf>
    <xf numFmtId="0" fontId="0" fillId="4" borderId="8" xfId="0" applyFont="1" applyFill="1" applyBorder="1" applyAlignment="1">
      <alignment horizontal="center"/>
    </xf>
    <xf numFmtId="0" fontId="0" fillId="4" borderId="8" xfId="0" applyNumberFormat="1" applyFont="1" applyFill="1" applyBorder="1" applyAlignment="1">
      <alignment horizontal="center"/>
    </xf>
    <xf numFmtId="0" fontId="0" fillId="4" borderId="9" xfId="0" applyFont="1" applyFill="1" applyBorder="1" applyAlignment="1"/>
    <xf numFmtId="10" fontId="0" fillId="4" borderId="9" xfId="0" applyNumberFormat="1" applyFont="1" applyFill="1" applyBorder="1" applyAlignment="1"/>
    <xf numFmtId="0" fontId="0" fillId="4" borderId="9" xfId="0" applyFont="1" applyFill="1" applyBorder="1" applyAlignment="1">
      <alignment horizontal="center"/>
    </xf>
    <xf numFmtId="0" fontId="3" fillId="4" borderId="1" xfId="0" applyFont="1" applyFill="1" applyBorder="1" applyAlignment="1">
      <alignment horizontal="left"/>
    </xf>
    <xf numFmtId="49" fontId="3" fillId="4" borderId="1" xfId="0" applyNumberFormat="1" applyFont="1" applyFill="1" applyBorder="1" applyAlignment="1"/>
    <xf numFmtId="16" fontId="0" fillId="4" borderId="1" xfId="0" applyNumberFormat="1" applyFont="1" applyFill="1" applyBorder="1" applyAlignment="1">
      <alignment horizontal="center"/>
    </xf>
    <xf numFmtId="10" fontId="0" fillId="4" borderId="1" xfId="0" applyNumberFormat="1" applyFont="1" applyFill="1" applyBorder="1" applyAlignment="1"/>
    <xf numFmtId="164" fontId="3" fillId="4" borderId="1" xfId="0" applyNumberFormat="1" applyFont="1" applyFill="1" applyBorder="1" applyAlignment="1">
      <alignment horizontal="center"/>
    </xf>
    <xf numFmtId="9" fontId="3" fillId="4" borderId="1" xfId="0" applyNumberFormat="1" applyFont="1" applyFill="1" applyBorder="1" applyAlignment="1">
      <alignment horizontal="center"/>
    </xf>
    <xf numFmtId="164" fontId="0" fillId="4" borderId="1" xfId="0" applyNumberFormat="1" applyFont="1" applyFill="1" applyBorder="1" applyAlignment="1"/>
    <xf numFmtId="16" fontId="0" fillId="4" borderId="1" xfId="0" applyNumberFormat="1" applyFont="1" applyFill="1" applyBorder="1" applyAlignment="1"/>
    <xf numFmtId="1" fontId="0" fillId="4" borderId="1" xfId="0" applyNumberFormat="1" applyFont="1" applyFill="1" applyBorder="1" applyAlignment="1"/>
    <xf numFmtId="0" fontId="0" fillId="4" borderId="1" xfId="0" applyFont="1" applyFill="1" applyBorder="1" applyAlignment="1">
      <alignment horizontal="right"/>
    </xf>
    <xf numFmtId="49" fontId="3" fillId="4" borderId="1" xfId="0" applyNumberFormat="1" applyFont="1" applyFill="1" applyBorder="1" applyAlignment="1">
      <alignment horizontal="left"/>
    </xf>
    <xf numFmtId="0" fontId="0" fillId="4" borderId="1" xfId="0" applyNumberFormat="1" applyFont="1" applyFill="1" applyBorder="1" applyAlignment="1"/>
    <xf numFmtId="49" fontId="0" fillId="4" borderId="8" xfId="0" applyNumberFormat="1" applyFont="1" applyFill="1" applyBorder="1" applyAlignment="1">
      <alignment horizontal="left"/>
    </xf>
    <xf numFmtId="164" fontId="0" fillId="4" borderId="4" xfId="0" applyNumberFormat="1" applyFont="1" applyFill="1" applyBorder="1" applyAlignment="1"/>
    <xf numFmtId="164" fontId="0" fillId="4" borderId="11" xfId="0" applyNumberFormat="1" applyFont="1" applyFill="1" applyBorder="1" applyAlignment="1"/>
    <xf numFmtId="49" fontId="0" fillId="4" borderId="8" xfId="0" applyNumberFormat="1" applyFont="1" applyFill="1" applyBorder="1" applyAlignment="1">
      <alignment horizontal="center"/>
    </xf>
    <xf numFmtId="164" fontId="0" fillId="4" borderId="8" xfId="0" applyNumberFormat="1" applyFont="1" applyFill="1" applyBorder="1" applyAlignment="1">
      <alignment horizontal="center"/>
    </xf>
    <xf numFmtId="10" fontId="3" fillId="4" borderId="1" xfId="0" applyNumberFormat="1" applyFont="1" applyFill="1" applyBorder="1" applyAlignment="1"/>
    <xf numFmtId="49" fontId="3" fillId="4" borderId="10" xfId="0" applyNumberFormat="1" applyFont="1" applyFill="1" applyBorder="1" applyAlignment="1"/>
    <xf numFmtId="0" fontId="7" fillId="4" borderId="3" xfId="0" applyFont="1" applyFill="1" applyBorder="1" applyAlignment="1">
      <alignment horizontal="right"/>
    </xf>
    <xf numFmtId="0" fontId="6" fillId="4" borderId="1" xfId="0" applyFont="1" applyFill="1" applyBorder="1" applyAlignment="1">
      <alignment horizontal="center"/>
    </xf>
    <xf numFmtId="0" fontId="0" fillId="4" borderId="1" xfId="0" applyFont="1" applyFill="1" applyBorder="1" applyAlignment="1">
      <alignment wrapText="1"/>
    </xf>
    <xf numFmtId="0" fontId="0" fillId="4" borderId="1" xfId="0" applyFont="1" applyFill="1" applyBorder="1" applyAlignment="1">
      <alignment horizontal="justify" wrapText="1"/>
    </xf>
    <xf numFmtId="0" fontId="11" fillId="4" borderId="1" xfId="0" applyFont="1" applyFill="1" applyBorder="1" applyAlignment="1">
      <alignment vertical="center"/>
    </xf>
    <xf numFmtId="0" fontId="1" fillId="4" borderId="1" xfId="0" applyFont="1" applyFill="1" applyBorder="1" applyAlignment="1">
      <alignment horizontal="center" wrapText="1"/>
    </xf>
    <xf numFmtId="0" fontId="1" fillId="4" borderId="1" xfId="0" applyFont="1" applyFill="1" applyBorder="1" applyAlignment="1">
      <alignment horizontal="right"/>
    </xf>
    <xf numFmtId="0" fontId="1" fillId="4" borderId="1" xfId="0" applyFont="1" applyFill="1" applyBorder="1" applyAlignment="1"/>
    <xf numFmtId="0" fontId="1" fillId="4" borderId="1" xfId="0" applyFont="1" applyFill="1" applyBorder="1" applyAlignment="1">
      <alignment horizontal="center"/>
    </xf>
    <xf numFmtId="0" fontId="0" fillId="0" borderId="0" xfId="0" applyNumberFormat="1" applyFont="1" applyAlignment="1"/>
    <xf numFmtId="0" fontId="0" fillId="0" borderId="1" xfId="0" applyFont="1" applyBorder="1" applyAlignment="1"/>
    <xf numFmtId="49" fontId="0" fillId="4" borderId="2" xfId="0" applyNumberFormat="1" applyFont="1" applyFill="1" applyBorder="1" applyAlignment="1"/>
    <xf numFmtId="0" fontId="0" fillId="4" borderId="11" xfId="0" applyFont="1" applyFill="1" applyBorder="1" applyAlignment="1"/>
    <xf numFmtId="10" fontId="0" fillId="4" borderId="12" xfId="0" applyNumberFormat="1" applyFont="1" applyFill="1" applyBorder="1" applyAlignment="1"/>
    <xf numFmtId="49" fontId="0" fillId="4" borderId="12" xfId="0" applyNumberFormat="1" applyFont="1" applyFill="1" applyBorder="1" applyAlignment="1"/>
    <xf numFmtId="10" fontId="12" fillId="4" borderId="12" xfId="0" applyNumberFormat="1" applyFont="1" applyFill="1" applyBorder="1" applyAlignment="1"/>
    <xf numFmtId="49" fontId="8" fillId="4" borderId="14" xfId="0" applyNumberFormat="1" applyFont="1" applyFill="1" applyBorder="1" applyAlignment="1"/>
    <xf numFmtId="1" fontId="3" fillId="4" borderId="11" xfId="0" applyNumberFormat="1" applyFont="1" applyFill="1" applyBorder="1" applyAlignment="1">
      <alignment horizontal="center"/>
    </xf>
    <xf numFmtId="10" fontId="3" fillId="4" borderId="11" xfId="0" applyNumberFormat="1" applyFont="1" applyFill="1" applyBorder="1" applyAlignment="1"/>
    <xf numFmtId="16" fontId="0" fillId="4" borderId="11" xfId="0" applyNumberFormat="1" applyFont="1" applyFill="1" applyBorder="1" applyAlignment="1">
      <alignment horizontal="center"/>
    </xf>
    <xf numFmtId="0" fontId="0" fillId="4" borderId="11" xfId="0" applyFont="1" applyFill="1" applyBorder="1" applyAlignment="1">
      <alignment horizontal="center"/>
    </xf>
    <xf numFmtId="0" fontId="3" fillId="4" borderId="15" xfId="0" applyFont="1" applyFill="1" applyBorder="1" applyAlignment="1">
      <alignment horizontal="left"/>
    </xf>
    <xf numFmtId="0" fontId="0" fillId="4" borderId="15" xfId="0" applyFont="1" applyFill="1" applyBorder="1" applyAlignment="1"/>
    <xf numFmtId="0" fontId="0" fillId="4" borderId="15" xfId="0" applyFont="1" applyFill="1" applyBorder="1" applyAlignment="1">
      <alignment horizontal="left"/>
    </xf>
    <xf numFmtId="0" fontId="3" fillId="4" borderId="12" xfId="0" applyFont="1" applyFill="1" applyBorder="1" applyAlignment="1">
      <alignment horizontal="left"/>
    </xf>
    <xf numFmtId="49" fontId="3" fillId="4" borderId="12" xfId="0" applyNumberFormat="1" applyFont="1" applyFill="1" applyBorder="1" applyAlignment="1"/>
    <xf numFmtId="164" fontId="0" fillId="4" borderId="12" xfId="0" applyNumberFormat="1" applyFont="1" applyFill="1" applyBorder="1" applyAlignment="1"/>
    <xf numFmtId="0" fontId="0" fillId="4" borderId="12" xfId="0" applyFont="1" applyFill="1" applyBorder="1" applyAlignment="1"/>
    <xf numFmtId="16" fontId="0" fillId="4" borderId="12" xfId="0" applyNumberFormat="1" applyFont="1" applyFill="1" applyBorder="1" applyAlignment="1">
      <alignment horizontal="center"/>
    </xf>
    <xf numFmtId="0" fontId="0" fillId="4" borderId="12" xfId="0" applyFont="1" applyFill="1" applyBorder="1" applyAlignment="1">
      <alignment horizontal="center"/>
    </xf>
    <xf numFmtId="0" fontId="3" fillId="4" borderId="11" xfId="0" applyFont="1" applyFill="1" applyBorder="1" applyAlignment="1">
      <alignment horizontal="center"/>
    </xf>
    <xf numFmtId="0" fontId="3" fillId="4" borderId="16" xfId="0" applyFont="1" applyFill="1" applyBorder="1" applyAlignment="1">
      <alignment horizontal="left"/>
    </xf>
    <xf numFmtId="49" fontId="3" fillId="4" borderId="16" xfId="0" applyNumberFormat="1" applyFont="1" applyFill="1" applyBorder="1" applyAlignment="1"/>
    <xf numFmtId="164" fontId="0" fillId="4" borderId="16" xfId="0" applyNumberFormat="1" applyFont="1" applyFill="1" applyBorder="1" applyAlignment="1"/>
    <xf numFmtId="0" fontId="0" fillId="4" borderId="16" xfId="0" applyFont="1" applyFill="1" applyBorder="1" applyAlignment="1"/>
    <xf numFmtId="16" fontId="0" fillId="4" borderId="16" xfId="0" applyNumberFormat="1" applyFont="1" applyFill="1" applyBorder="1" applyAlignment="1">
      <alignment horizontal="center"/>
    </xf>
    <xf numFmtId="0" fontId="0" fillId="4" borderId="16" xfId="0" applyFont="1" applyFill="1" applyBorder="1" applyAlignment="1">
      <alignment horizontal="center"/>
    </xf>
    <xf numFmtId="49" fontId="0" fillId="4" borderId="3" xfId="0" applyNumberFormat="1" applyFont="1" applyFill="1" applyBorder="1" applyAlignment="1">
      <alignment horizontal="left"/>
    </xf>
    <xf numFmtId="0" fontId="0" fillId="4" borderId="4" xfId="0" applyFont="1" applyFill="1" applyBorder="1" applyAlignment="1"/>
    <xf numFmtId="0" fontId="0" fillId="4" borderId="17" xfId="0" applyFont="1" applyFill="1" applyBorder="1" applyAlignment="1"/>
    <xf numFmtId="49" fontId="0" fillId="4" borderId="17" xfId="0" applyNumberFormat="1" applyFont="1" applyFill="1" applyBorder="1" applyAlignment="1">
      <alignment horizontal="right"/>
    </xf>
    <xf numFmtId="0" fontId="0" fillId="4" borderId="17" xfId="0" applyNumberFormat="1" applyFont="1" applyFill="1" applyBorder="1" applyAlignment="1">
      <alignment horizontal="center"/>
    </xf>
    <xf numFmtId="0" fontId="3" fillId="4" borderId="17" xfId="0" applyFont="1" applyFill="1" applyBorder="1" applyAlignment="1">
      <alignment horizontal="left"/>
    </xf>
    <xf numFmtId="49" fontId="3" fillId="4" borderId="17" xfId="0" applyNumberFormat="1" applyFont="1" applyFill="1" applyBorder="1" applyAlignment="1"/>
    <xf numFmtId="16" fontId="0" fillId="4" borderId="17" xfId="0" applyNumberFormat="1" applyFont="1" applyFill="1" applyBorder="1" applyAlignment="1">
      <alignment horizontal="center"/>
    </xf>
    <xf numFmtId="0" fontId="0" fillId="4" borderId="17" xfId="0" applyFont="1" applyFill="1" applyBorder="1" applyAlignment="1">
      <alignment horizontal="center"/>
    </xf>
    <xf numFmtId="0" fontId="0" fillId="4" borderId="18" xfId="0" applyFont="1" applyFill="1" applyBorder="1" applyAlignment="1">
      <alignment horizontal="left"/>
    </xf>
    <xf numFmtId="0" fontId="3" fillId="4" borderId="18" xfId="0" applyFont="1" applyFill="1" applyBorder="1" applyAlignment="1"/>
    <xf numFmtId="0" fontId="0" fillId="4" borderId="18" xfId="0" applyFont="1" applyFill="1" applyBorder="1" applyAlignment="1"/>
    <xf numFmtId="16" fontId="0" fillId="4" borderId="18" xfId="0" applyNumberFormat="1" applyFont="1" applyFill="1" applyBorder="1" applyAlignment="1">
      <alignment horizontal="center"/>
    </xf>
    <xf numFmtId="0" fontId="3" fillId="4" borderId="18" xfId="0" applyFont="1" applyFill="1" applyBorder="1" applyAlignment="1">
      <alignment horizontal="left"/>
    </xf>
    <xf numFmtId="0" fontId="0" fillId="4" borderId="19" xfId="0" applyFont="1" applyFill="1" applyBorder="1" applyAlignment="1"/>
    <xf numFmtId="49" fontId="3" fillId="4" borderId="18" xfId="0" applyNumberFormat="1" applyFont="1" applyFill="1" applyBorder="1" applyAlignment="1">
      <alignment horizontal="left"/>
    </xf>
    <xf numFmtId="164" fontId="3" fillId="4" borderId="18" xfId="0" applyNumberFormat="1" applyFont="1" applyFill="1" applyBorder="1" applyAlignment="1"/>
    <xf numFmtId="16" fontId="3" fillId="4" borderId="18" xfId="0" applyNumberFormat="1" applyFont="1" applyFill="1" applyBorder="1" applyAlignment="1">
      <alignment horizontal="center"/>
    </xf>
    <xf numFmtId="0" fontId="13" fillId="4" borderId="1" xfId="0" applyFont="1" applyFill="1" applyBorder="1" applyAlignment="1">
      <alignment horizontal="center"/>
    </xf>
    <xf numFmtId="0" fontId="0" fillId="4" borderId="8" xfId="0" applyNumberFormat="1" applyFont="1" applyFill="1" applyBorder="1" applyAlignment="1">
      <alignment horizontal="left"/>
    </xf>
    <xf numFmtId="0" fontId="0" fillId="4" borderId="2" xfId="0" applyFont="1" applyFill="1" applyBorder="1" applyAlignment="1">
      <alignment horizontal="right"/>
    </xf>
    <xf numFmtId="49" fontId="0" fillId="4" borderId="12" xfId="0" applyNumberFormat="1" applyFont="1" applyFill="1" applyBorder="1" applyAlignment="1">
      <alignment horizontal="right"/>
    </xf>
    <xf numFmtId="0" fontId="0" fillId="4" borderId="12" xfId="0" applyNumberFormat="1" applyFont="1" applyFill="1" applyBorder="1" applyAlignment="1"/>
    <xf numFmtId="1" fontId="0" fillId="4" borderId="12" xfId="0" applyNumberFormat="1" applyFont="1" applyFill="1" applyBorder="1" applyAlignment="1"/>
    <xf numFmtId="0" fontId="0" fillId="4" borderId="12" xfId="0" applyNumberFormat="1" applyFont="1" applyFill="1" applyBorder="1" applyAlignment="1">
      <alignment horizontal="center"/>
    </xf>
    <xf numFmtId="49" fontId="12" fillId="4" borderId="1" xfId="0" applyNumberFormat="1" applyFont="1" applyFill="1" applyBorder="1" applyAlignment="1">
      <alignment horizontal="left"/>
    </xf>
    <xf numFmtId="0" fontId="0" fillId="4" borderId="3" xfId="0" applyFont="1" applyFill="1" applyBorder="1" applyAlignment="1"/>
    <xf numFmtId="0" fontId="0" fillId="4" borderId="20" xfId="0" applyFont="1" applyFill="1" applyBorder="1" applyAlignment="1"/>
    <xf numFmtId="0" fontId="3" fillId="4" borderId="11" xfId="0" applyFont="1" applyFill="1" applyBorder="1" applyAlignment="1"/>
    <xf numFmtId="49" fontId="0" fillId="4" borderId="3" xfId="0" applyNumberFormat="1" applyFont="1" applyFill="1" applyBorder="1" applyAlignment="1">
      <alignment horizontal="right"/>
    </xf>
    <xf numFmtId="10" fontId="0" fillId="4" borderId="4" xfId="0" applyNumberFormat="1" applyFont="1" applyFill="1" applyBorder="1" applyAlignment="1"/>
    <xf numFmtId="49" fontId="3" fillId="7" borderId="11" xfId="0" applyNumberFormat="1" applyFont="1" applyFill="1" applyBorder="1" applyAlignment="1"/>
    <xf numFmtId="164" fontId="3" fillId="7" borderId="11" xfId="0" applyNumberFormat="1" applyFont="1" applyFill="1" applyBorder="1" applyAlignment="1">
      <alignment horizontal="center"/>
    </xf>
    <xf numFmtId="49" fontId="0" fillId="4" borderId="23" xfId="0" applyNumberFormat="1" applyFont="1" applyFill="1" applyBorder="1" applyAlignment="1">
      <alignment horizontal="left"/>
    </xf>
    <xf numFmtId="49" fontId="0" fillId="4" borderId="23" xfId="0" applyNumberFormat="1" applyFont="1" applyFill="1" applyBorder="1" applyAlignment="1"/>
    <xf numFmtId="16" fontId="0" fillId="4" borderId="23" xfId="0" applyNumberFormat="1" applyFont="1" applyFill="1" applyBorder="1" applyAlignment="1">
      <alignment horizontal="center"/>
    </xf>
    <xf numFmtId="0" fontId="0" fillId="4" borderId="23" xfId="0" applyFont="1" applyFill="1" applyBorder="1" applyAlignment="1">
      <alignment horizontal="center"/>
    </xf>
    <xf numFmtId="0" fontId="0" fillId="4" borderId="26" xfId="0" applyFont="1" applyFill="1" applyBorder="1" applyAlignment="1"/>
    <xf numFmtId="49" fontId="0" fillId="4" borderId="26" xfId="0" applyNumberFormat="1" applyFont="1" applyFill="1" applyBorder="1" applyAlignment="1">
      <alignment horizontal="right"/>
    </xf>
    <xf numFmtId="16" fontId="0" fillId="4" borderId="26" xfId="0" applyNumberFormat="1" applyFont="1" applyFill="1" applyBorder="1" applyAlignment="1">
      <alignment horizontal="center"/>
    </xf>
    <xf numFmtId="0" fontId="0" fillId="4" borderId="26" xfId="0" applyNumberFormat="1" applyFont="1" applyFill="1" applyBorder="1" applyAlignment="1">
      <alignment horizontal="center"/>
    </xf>
    <xf numFmtId="49" fontId="0" fillId="4" borderId="12" xfId="0" applyNumberFormat="1" applyFont="1" applyFill="1" applyBorder="1" applyAlignment="1">
      <alignment horizontal="left"/>
    </xf>
    <xf numFmtId="0" fontId="3" fillId="4" borderId="12" xfId="0" applyFont="1" applyFill="1" applyBorder="1" applyAlignment="1">
      <alignment horizontal="center"/>
    </xf>
    <xf numFmtId="0" fontId="0" fillId="4" borderId="23" xfId="0" applyNumberFormat="1" applyFont="1" applyFill="1" applyBorder="1" applyAlignment="1">
      <alignment horizontal="center"/>
    </xf>
    <xf numFmtId="0" fontId="3" fillId="4" borderId="11" xfId="0" applyFont="1" applyFill="1" applyBorder="1" applyAlignment="1">
      <alignment horizontal="right"/>
    </xf>
    <xf numFmtId="49" fontId="3" fillId="4" borderId="11" xfId="0" applyNumberFormat="1" applyFont="1" applyFill="1" applyBorder="1" applyAlignment="1"/>
    <xf numFmtId="10" fontId="0" fillId="4" borderId="11" xfId="0" applyNumberFormat="1" applyFont="1" applyFill="1" applyBorder="1" applyAlignment="1"/>
    <xf numFmtId="0" fontId="0" fillId="4" borderId="12" xfId="0" applyFont="1" applyFill="1" applyBorder="1" applyAlignment="1">
      <alignment horizontal="right"/>
    </xf>
    <xf numFmtId="164" fontId="3" fillId="4" borderId="12" xfId="0" applyNumberFormat="1" applyFont="1" applyFill="1" applyBorder="1" applyAlignment="1">
      <alignment horizontal="center"/>
    </xf>
    <xf numFmtId="0" fontId="3" fillId="4" borderId="12" xfId="0" applyNumberFormat="1" applyFont="1" applyFill="1" applyBorder="1" applyAlignment="1"/>
    <xf numFmtId="164" fontId="3" fillId="4" borderId="12" xfId="0" applyNumberFormat="1" applyFont="1" applyFill="1" applyBorder="1" applyAlignment="1"/>
    <xf numFmtId="1" fontId="3" fillId="4" borderId="12" xfId="0" applyNumberFormat="1" applyFont="1" applyFill="1" applyBorder="1" applyAlignment="1"/>
    <xf numFmtId="49" fontId="3" fillId="4" borderId="19" xfId="0" applyNumberFormat="1" applyFont="1" applyFill="1" applyBorder="1" applyAlignment="1"/>
    <xf numFmtId="164" fontId="0" fillId="4" borderId="19" xfId="0" applyNumberFormat="1" applyFont="1" applyFill="1" applyBorder="1" applyAlignment="1"/>
    <xf numFmtId="1" fontId="0" fillId="4" borderId="19" xfId="0" applyNumberFormat="1" applyFont="1" applyFill="1" applyBorder="1" applyAlignment="1"/>
    <xf numFmtId="16" fontId="0" fillId="4" borderId="19" xfId="0" applyNumberFormat="1" applyFont="1" applyFill="1" applyBorder="1" applyAlignment="1">
      <alignment horizontal="center"/>
    </xf>
    <xf numFmtId="10" fontId="0" fillId="4" borderId="19" xfId="0" applyNumberFormat="1" applyFont="1" applyFill="1" applyBorder="1" applyAlignment="1"/>
    <xf numFmtId="0" fontId="0" fillId="4" borderId="19" xfId="0" applyFont="1" applyFill="1" applyBorder="1" applyAlignment="1">
      <alignment horizontal="center"/>
    </xf>
    <xf numFmtId="0" fontId="0" fillId="4" borderId="12" xfId="0" applyFont="1" applyFill="1" applyBorder="1" applyAlignment="1">
      <alignment horizontal="left"/>
    </xf>
    <xf numFmtId="0" fontId="3" fillId="4" borderId="12" xfId="0" applyFont="1" applyFill="1" applyBorder="1" applyAlignment="1"/>
    <xf numFmtId="0" fontId="0" fillId="4" borderId="13" xfId="0" applyFont="1" applyFill="1" applyBorder="1" applyAlignment="1">
      <alignment horizontal="center"/>
    </xf>
    <xf numFmtId="0" fontId="0" fillId="4" borderId="13" xfId="0" applyNumberFormat="1" applyFont="1" applyFill="1" applyBorder="1" applyAlignment="1">
      <alignment horizontal="center"/>
    </xf>
    <xf numFmtId="0" fontId="0" fillId="4" borderId="24" xfId="0" applyFont="1" applyFill="1" applyBorder="1" applyAlignment="1">
      <alignment horizontal="center"/>
    </xf>
    <xf numFmtId="49" fontId="3" fillId="4" borderId="2" xfId="0" applyNumberFormat="1" applyFont="1" applyFill="1" applyBorder="1" applyAlignment="1">
      <alignment horizontal="center"/>
    </xf>
    <xf numFmtId="9" fontId="3" fillId="4" borderId="2" xfId="0" applyNumberFormat="1" applyFont="1" applyFill="1" applyBorder="1" applyAlignment="1">
      <alignment horizontal="center"/>
    </xf>
    <xf numFmtId="49" fontId="0" fillId="4" borderId="12" xfId="0" applyNumberFormat="1" applyFont="1" applyFill="1" applyBorder="1" applyAlignment="1">
      <alignment horizontal="center"/>
    </xf>
    <xf numFmtId="164" fontId="0" fillId="4" borderId="12" xfId="0" applyNumberFormat="1" applyFont="1" applyFill="1" applyBorder="1" applyAlignment="1">
      <alignment horizontal="center"/>
    </xf>
    <xf numFmtId="1" fontId="0" fillId="4" borderId="12" xfId="0" applyNumberFormat="1" applyFont="1" applyFill="1" applyBorder="1" applyAlignment="1">
      <alignment horizontal="center"/>
    </xf>
    <xf numFmtId="10" fontId="0" fillId="4" borderId="12" xfId="0" applyNumberFormat="1" applyFont="1" applyFill="1" applyBorder="1" applyAlignment="1">
      <alignment horizontal="center"/>
    </xf>
    <xf numFmtId="10" fontId="0" fillId="4" borderId="22" xfId="0" applyNumberFormat="1" applyFont="1" applyFill="1" applyBorder="1" applyAlignment="1">
      <alignment horizontal="center"/>
    </xf>
    <xf numFmtId="10" fontId="0" fillId="7" borderId="12" xfId="0" applyNumberFormat="1" applyFont="1" applyFill="1" applyBorder="1" applyAlignment="1">
      <alignment horizontal="center"/>
    </xf>
    <xf numFmtId="1" fontId="0" fillId="4" borderId="8" xfId="0" applyNumberFormat="1" applyFont="1" applyFill="1" applyBorder="1" applyAlignment="1">
      <alignment horizontal="center"/>
    </xf>
    <xf numFmtId="10" fontId="0" fillId="4" borderId="8" xfId="0" applyNumberFormat="1" applyFont="1" applyFill="1" applyBorder="1" applyAlignment="1">
      <alignment horizontal="center"/>
    </xf>
    <xf numFmtId="164" fontId="0" fillId="4" borderId="23" xfId="0" applyNumberFormat="1" applyFont="1" applyFill="1" applyBorder="1" applyAlignment="1">
      <alignment horizontal="center"/>
    </xf>
    <xf numFmtId="1" fontId="0" fillId="4" borderId="23" xfId="0" applyNumberFormat="1" applyFont="1" applyFill="1" applyBorder="1" applyAlignment="1">
      <alignment horizontal="center"/>
    </xf>
    <xf numFmtId="10" fontId="0" fillId="4" borderId="23" xfId="0" applyNumberFormat="1" applyFont="1" applyFill="1" applyBorder="1" applyAlignment="1">
      <alignment horizontal="center"/>
    </xf>
    <xf numFmtId="0" fontId="0" fillId="4" borderId="24" xfId="0" applyNumberFormat="1" applyFont="1" applyFill="1" applyBorder="1" applyAlignment="1">
      <alignment horizontal="center"/>
    </xf>
    <xf numFmtId="10" fontId="0" fillId="4" borderId="25" xfId="0" applyNumberFormat="1" applyFont="1" applyFill="1" applyBorder="1" applyAlignment="1">
      <alignment horizontal="center"/>
    </xf>
    <xf numFmtId="0" fontId="0" fillId="6" borderId="8" xfId="0" applyNumberFormat="1" applyFont="1" applyFill="1" applyBorder="1" applyAlignment="1">
      <alignment horizontal="center"/>
    </xf>
    <xf numFmtId="164" fontId="0" fillId="4" borderId="26" xfId="0" applyNumberFormat="1" applyFont="1" applyFill="1" applyBorder="1" applyAlignment="1">
      <alignment horizontal="center"/>
    </xf>
    <xf numFmtId="1" fontId="0" fillId="4" borderId="26" xfId="0" applyNumberFormat="1" applyFont="1" applyFill="1" applyBorder="1" applyAlignment="1">
      <alignment horizontal="center"/>
    </xf>
    <xf numFmtId="10" fontId="0" fillId="4" borderId="27" xfId="0" applyNumberFormat="1" applyFont="1" applyFill="1" applyBorder="1" applyAlignment="1">
      <alignment horizontal="center"/>
    </xf>
    <xf numFmtId="10" fontId="0" fillId="4" borderId="28" xfId="0" applyNumberFormat="1" applyFont="1" applyFill="1" applyBorder="1" applyAlignment="1">
      <alignment horizontal="center"/>
    </xf>
    <xf numFmtId="10" fontId="12" fillId="4" borderId="12" xfId="0" applyNumberFormat="1" applyFont="1" applyFill="1" applyBorder="1" applyAlignment="1">
      <alignment horizontal="center"/>
    </xf>
    <xf numFmtId="49" fontId="0" fillId="4" borderId="3" xfId="0" applyNumberFormat="1" applyFont="1" applyFill="1" applyBorder="1" applyAlignment="1"/>
    <xf numFmtId="0" fontId="4" fillId="4" borderId="4" xfId="0" applyFont="1" applyFill="1" applyBorder="1" applyAlignment="1">
      <alignment horizontal="center"/>
    </xf>
    <xf numFmtId="1" fontId="0" fillId="4" borderId="4" xfId="0" applyNumberFormat="1" applyFont="1" applyFill="1" applyBorder="1" applyAlignment="1"/>
    <xf numFmtId="16" fontId="0" fillId="4" borderId="4" xfId="0" applyNumberFormat="1" applyFont="1" applyFill="1" applyBorder="1" applyAlignment="1">
      <alignment horizontal="center"/>
    </xf>
    <xf numFmtId="0" fontId="0" fillId="4" borderId="4" xfId="0" applyFont="1" applyFill="1" applyBorder="1" applyAlignment="1">
      <alignment horizontal="center"/>
    </xf>
    <xf numFmtId="0" fontId="0" fillId="4" borderId="21" xfId="0" applyFont="1" applyFill="1" applyBorder="1" applyAlignment="1"/>
    <xf numFmtId="49" fontId="3" fillId="4" borderId="21" xfId="0" applyNumberFormat="1" applyFont="1" applyFill="1" applyBorder="1" applyAlignment="1">
      <alignment horizontal="center"/>
    </xf>
    <xf numFmtId="9" fontId="3" fillId="4" borderId="21" xfId="0" applyNumberFormat="1" applyFont="1" applyFill="1" applyBorder="1" applyAlignment="1">
      <alignment horizontal="center"/>
    </xf>
    <xf numFmtId="16" fontId="0" fillId="4" borderId="12" xfId="0" applyNumberFormat="1" applyFont="1" applyFill="1" applyBorder="1" applyAlignment="1"/>
    <xf numFmtId="14" fontId="3" fillId="4" borderId="12" xfId="0" applyNumberFormat="1" applyFont="1" applyFill="1" applyBorder="1" applyAlignment="1">
      <alignment horizontal="right"/>
    </xf>
    <xf numFmtId="14" fontId="0" fillId="4" borderId="12" xfId="0" applyNumberFormat="1" applyFont="1" applyFill="1" applyBorder="1" applyAlignment="1">
      <alignment horizontal="right"/>
    </xf>
    <xf numFmtId="49" fontId="3" fillId="4" borderId="12" xfId="0" applyNumberFormat="1" applyFont="1" applyFill="1" applyBorder="1" applyAlignment="1">
      <alignment horizontal="center"/>
    </xf>
    <xf numFmtId="9" fontId="3" fillId="4" borderId="12" xfId="0" applyNumberFormat="1" applyFont="1" applyFill="1" applyBorder="1" applyAlignment="1">
      <alignment horizontal="center"/>
    </xf>
    <xf numFmtId="0" fontId="0" fillId="4" borderId="29" xfId="0" applyFont="1" applyFill="1" applyBorder="1" applyAlignment="1"/>
    <xf numFmtId="49" fontId="0" fillId="4" borderId="27" xfId="0" applyNumberFormat="1" applyFont="1" applyFill="1" applyBorder="1" applyAlignment="1"/>
    <xf numFmtId="16" fontId="0" fillId="4" borderId="27" xfId="0" applyNumberFormat="1" applyFont="1" applyFill="1" applyBorder="1" applyAlignment="1">
      <alignment horizontal="center"/>
    </xf>
    <xf numFmtId="0" fontId="0" fillId="4" borderId="27" xfId="0" applyFont="1" applyFill="1" applyBorder="1" applyAlignment="1">
      <alignment horizontal="center"/>
    </xf>
    <xf numFmtId="49" fontId="0" fillId="4" borderId="30" xfId="0" applyNumberFormat="1" applyFont="1" applyFill="1" applyBorder="1" applyAlignment="1"/>
    <xf numFmtId="49" fontId="0" fillId="4" borderId="13" xfId="0" applyNumberFormat="1" applyFont="1" applyFill="1" applyBorder="1" applyAlignment="1"/>
    <xf numFmtId="0" fontId="0" fillId="4" borderId="31" xfId="0" applyFont="1" applyFill="1" applyBorder="1" applyAlignment="1"/>
    <xf numFmtId="0" fontId="0" fillId="4" borderId="4" xfId="0" applyNumberFormat="1" applyFont="1" applyFill="1" applyBorder="1" applyAlignment="1">
      <alignment horizontal="center"/>
    </xf>
    <xf numFmtId="0" fontId="0" fillId="4" borderId="4" xfId="0" applyNumberFormat="1" applyFont="1" applyFill="1" applyBorder="1" applyAlignment="1"/>
    <xf numFmtId="0" fontId="0" fillId="5" borderId="12" xfId="0" applyNumberFormat="1" applyFont="1" applyFill="1" applyBorder="1" applyAlignment="1">
      <alignment horizontal="center"/>
    </xf>
    <xf numFmtId="0" fontId="0" fillId="4" borderId="32" xfId="0" applyFont="1" applyFill="1" applyBorder="1" applyAlignment="1">
      <alignment horizontal="center"/>
    </xf>
    <xf numFmtId="0" fontId="0" fillId="4" borderId="32" xfId="0" applyNumberFormat="1" applyFont="1" applyFill="1" applyBorder="1" applyAlignment="1">
      <alignment horizontal="center"/>
    </xf>
    <xf numFmtId="164" fontId="0" fillId="4" borderId="33" xfId="0" applyNumberFormat="1" applyFont="1" applyFill="1" applyBorder="1" applyAlignment="1"/>
    <xf numFmtId="0" fontId="0" fillId="5" borderId="8" xfId="0" applyNumberFormat="1" applyFont="1" applyFill="1" applyBorder="1" applyAlignment="1">
      <alignment horizontal="center"/>
    </xf>
    <xf numFmtId="10" fontId="0" fillId="4" borderId="34" xfId="0" applyNumberFormat="1" applyFont="1" applyFill="1" applyBorder="1" applyAlignment="1">
      <alignment horizontal="center"/>
    </xf>
    <xf numFmtId="49" fontId="3" fillId="4" borderId="12" xfId="0" applyNumberFormat="1" applyFont="1" applyFill="1" applyBorder="1" applyAlignment="1">
      <alignment horizontal="left"/>
    </xf>
    <xf numFmtId="16" fontId="3" fillId="4" borderId="12" xfId="0" applyNumberFormat="1" applyFont="1" applyFill="1" applyBorder="1" applyAlignment="1">
      <alignment horizontal="center"/>
    </xf>
    <xf numFmtId="14" fontId="3" fillId="4" borderId="12" xfId="0" applyNumberFormat="1" applyFont="1" applyFill="1" applyBorder="1" applyAlignment="1">
      <alignment horizontal="center"/>
    </xf>
    <xf numFmtId="0" fontId="0" fillId="4" borderId="4" xfId="0" applyFont="1" applyFill="1" applyBorder="1" applyAlignment="1">
      <alignment horizontal="left"/>
    </xf>
    <xf numFmtId="164" fontId="0" fillId="4" borderId="4" xfId="0" applyNumberFormat="1" applyFont="1" applyFill="1" applyBorder="1" applyAlignment="1">
      <alignment horizontal="left"/>
    </xf>
    <xf numFmtId="164" fontId="3" fillId="4" borderId="4" xfId="0" applyNumberFormat="1" applyFont="1" applyFill="1" applyBorder="1" applyAlignment="1">
      <alignment horizontal="center"/>
    </xf>
    <xf numFmtId="0" fontId="3" fillId="4" borderId="4" xfId="0" applyFont="1" applyFill="1" applyBorder="1" applyAlignment="1">
      <alignment horizontal="center"/>
    </xf>
    <xf numFmtId="0" fontId="0" fillId="4" borderId="34" xfId="0" applyFont="1" applyFill="1" applyBorder="1" applyAlignment="1"/>
    <xf numFmtId="49" fontId="3" fillId="4" borderId="36" xfId="0" applyNumberFormat="1" applyFont="1" applyFill="1" applyBorder="1" applyAlignment="1">
      <alignment horizontal="center"/>
    </xf>
    <xf numFmtId="49" fontId="3" fillId="4" borderId="26" xfId="0" applyNumberFormat="1" applyFont="1" applyFill="1" applyBorder="1" applyAlignment="1"/>
    <xf numFmtId="0" fontId="12" fillId="4" borderId="12" xfId="0" applyFont="1" applyFill="1" applyBorder="1" applyAlignment="1"/>
    <xf numFmtId="49" fontId="0" fillId="4" borderId="35" xfId="0" applyNumberFormat="1" applyFont="1" applyFill="1" applyBorder="1" applyAlignment="1">
      <alignment horizontal="left"/>
    </xf>
    <xf numFmtId="164" fontId="12" fillId="4" borderId="12" xfId="0" applyNumberFormat="1" applyFont="1" applyFill="1" applyBorder="1" applyAlignment="1"/>
    <xf numFmtId="16" fontId="12" fillId="4" borderId="12" xfId="0" applyNumberFormat="1" applyFont="1" applyFill="1" applyBorder="1" applyAlignment="1">
      <alignment horizontal="center"/>
    </xf>
    <xf numFmtId="14" fontId="12" fillId="4" borderId="12" xfId="0" applyNumberFormat="1" applyFont="1" applyFill="1" applyBorder="1" applyAlignment="1">
      <alignment horizontal="right"/>
    </xf>
    <xf numFmtId="0" fontId="12" fillId="4" borderId="12" xfId="0" applyFont="1" applyFill="1" applyBorder="1" applyAlignment="1">
      <alignment horizontal="center"/>
    </xf>
    <xf numFmtId="164" fontId="12" fillId="4" borderId="12" xfId="0" applyNumberFormat="1" applyFont="1" applyFill="1" applyBorder="1" applyAlignment="1">
      <alignment horizontal="center"/>
    </xf>
    <xf numFmtId="49" fontId="5" fillId="4" borderId="13" xfId="0" applyNumberFormat="1" applyFont="1" applyFill="1" applyBorder="1" applyAlignment="1"/>
    <xf numFmtId="49" fontId="12" fillId="4" borderId="34" xfId="0" applyNumberFormat="1" applyFont="1" applyFill="1" applyBorder="1" applyAlignment="1">
      <alignment horizontal="center"/>
    </xf>
    <xf numFmtId="9" fontId="3" fillId="4" borderId="20" xfId="0" applyNumberFormat="1" applyFont="1" applyFill="1" applyBorder="1" applyAlignment="1">
      <alignment horizontal="center"/>
    </xf>
    <xf numFmtId="9" fontId="3" fillId="4" borderId="34" xfId="0" applyNumberFormat="1" applyFont="1" applyFill="1" applyBorder="1" applyAlignment="1">
      <alignment horizontal="center"/>
    </xf>
    <xf numFmtId="49" fontId="3" fillId="4" borderId="34" xfId="0" applyNumberFormat="1" applyFont="1" applyFill="1" applyBorder="1" applyAlignment="1">
      <alignment horizontal="center"/>
    </xf>
    <xf numFmtId="49" fontId="3" fillId="4" borderId="20" xfId="0" applyNumberFormat="1" applyFont="1" applyFill="1" applyBorder="1" applyAlignment="1">
      <alignment horizontal="center"/>
    </xf>
    <xf numFmtId="49" fontId="3" fillId="4" borderId="37" xfId="0" applyNumberFormat="1" applyFont="1" applyFill="1" applyBorder="1" applyAlignment="1">
      <alignment horizontal="center"/>
    </xf>
    <xf numFmtId="49" fontId="3" fillId="4" borderId="38" xfId="0" applyNumberFormat="1" applyFont="1" applyFill="1" applyBorder="1" applyAlignment="1"/>
    <xf numFmtId="0" fontId="0" fillId="4" borderId="3" xfId="0" applyFont="1" applyFill="1" applyBorder="1" applyAlignment="1">
      <alignment horizontal="left"/>
    </xf>
    <xf numFmtId="0" fontId="3" fillId="4" borderId="4" xfId="0" applyFont="1" applyFill="1" applyBorder="1" applyAlignment="1">
      <alignment horizontal="left"/>
    </xf>
    <xf numFmtId="0" fontId="0" fillId="4" borderId="27" xfId="0" applyNumberFormat="1" applyFont="1" applyFill="1" applyBorder="1" applyAlignment="1">
      <alignment horizontal="center"/>
    </xf>
    <xf numFmtId="164" fontId="0" fillId="4" borderId="12" xfId="0" applyNumberFormat="1" applyFont="1" applyFill="1" applyBorder="1" applyAlignment="1">
      <alignment horizontal="left"/>
    </xf>
    <xf numFmtId="0" fontId="0" fillId="4" borderId="32" xfId="0" applyFont="1" applyFill="1" applyBorder="1" applyAlignment="1"/>
    <xf numFmtId="0" fontId="0" fillId="4" borderId="39" xfId="0" applyFont="1" applyFill="1" applyBorder="1" applyAlignment="1">
      <alignment horizontal="left"/>
    </xf>
    <xf numFmtId="49" fontId="0" fillId="4" borderId="40" xfId="0" applyNumberFormat="1" applyFont="1" applyFill="1" applyBorder="1" applyAlignment="1">
      <alignment horizontal="left"/>
    </xf>
    <xf numFmtId="49" fontId="0" fillId="4" borderId="40" xfId="0" applyNumberFormat="1" applyFont="1" applyFill="1" applyBorder="1" applyAlignment="1">
      <alignment horizontal="right"/>
    </xf>
    <xf numFmtId="49" fontId="3" fillId="4" borderId="40" xfId="0" applyNumberFormat="1" applyFont="1" applyFill="1" applyBorder="1" applyAlignment="1"/>
    <xf numFmtId="49" fontId="3" fillId="4" borderId="41" xfId="0" applyNumberFormat="1" applyFont="1" applyFill="1" applyBorder="1" applyAlignment="1">
      <alignment horizontal="left"/>
    </xf>
    <xf numFmtId="49" fontId="0" fillId="4" borderId="35" xfId="0" applyNumberFormat="1" applyFont="1" applyFill="1" applyBorder="1" applyAlignment="1"/>
    <xf numFmtId="49" fontId="0" fillId="4" borderId="42" xfId="0" applyNumberFormat="1" applyFont="1" applyFill="1" applyBorder="1" applyAlignment="1">
      <alignment horizontal="left"/>
    </xf>
    <xf numFmtId="10" fontId="3" fillId="4" borderId="12" xfId="0" applyNumberFormat="1" applyFont="1" applyFill="1" applyBorder="1" applyAlignment="1">
      <alignment horizontal="center"/>
    </xf>
    <xf numFmtId="164" fontId="0" fillId="4" borderId="27" xfId="0" applyNumberFormat="1" applyFont="1" applyFill="1" applyBorder="1" applyAlignment="1">
      <alignment horizontal="center"/>
    </xf>
    <xf numFmtId="1" fontId="0" fillId="4" borderId="27" xfId="0" applyNumberFormat="1" applyFont="1" applyFill="1" applyBorder="1" applyAlignment="1">
      <alignment horizontal="center"/>
    </xf>
    <xf numFmtId="0" fontId="0" fillId="4" borderId="30" xfId="0" applyFont="1" applyFill="1" applyBorder="1" applyAlignment="1">
      <alignment horizontal="center"/>
    </xf>
    <xf numFmtId="0" fontId="12" fillId="4" borderId="12" xfId="0" applyNumberFormat="1" applyFont="1" applyFill="1" applyBorder="1" applyAlignment="1">
      <alignment horizontal="center"/>
    </xf>
    <xf numFmtId="1" fontId="12" fillId="4" borderId="12" xfId="0" applyNumberFormat="1" applyFont="1" applyFill="1" applyBorder="1" applyAlignment="1">
      <alignment horizontal="center"/>
    </xf>
    <xf numFmtId="0" fontId="12" fillId="4" borderId="32" xfId="0" applyFont="1" applyFill="1" applyBorder="1" applyAlignment="1">
      <alignment horizontal="center"/>
    </xf>
    <xf numFmtId="49" fontId="3" fillId="4" borderId="32" xfId="0" applyNumberFormat="1" applyFont="1" applyFill="1" applyBorder="1" applyAlignment="1">
      <alignment horizontal="center"/>
    </xf>
    <xf numFmtId="164" fontId="12" fillId="4" borderId="34" xfId="0" applyNumberFormat="1" applyFont="1" applyFill="1" applyBorder="1" applyAlignment="1">
      <alignment horizontal="center"/>
    </xf>
    <xf numFmtId="1" fontId="12" fillId="4" borderId="34" xfId="0" applyNumberFormat="1" applyFont="1" applyFill="1" applyBorder="1" applyAlignment="1">
      <alignment horizontal="center"/>
    </xf>
    <xf numFmtId="10" fontId="12" fillId="4" borderId="34" xfId="0" applyNumberFormat="1" applyFont="1" applyFill="1" applyBorder="1" applyAlignment="1">
      <alignment horizontal="center"/>
    </xf>
    <xf numFmtId="49" fontId="3" fillId="4" borderId="20" xfId="0" applyNumberFormat="1" applyFont="1" applyFill="1" applyBorder="1" applyAlignment="1"/>
    <xf numFmtId="0" fontId="0" fillId="4" borderId="20" xfId="0" applyFont="1" applyFill="1" applyBorder="1" applyAlignment="1">
      <alignment horizontal="left"/>
    </xf>
    <xf numFmtId="0" fontId="0" fillId="4" borderId="12" xfId="0" applyNumberFormat="1" applyFont="1" applyFill="1" applyBorder="1" applyAlignment="1">
      <alignment horizontal="left"/>
    </xf>
    <xf numFmtId="49" fontId="12" fillId="4" borderId="3" xfId="0" applyNumberFormat="1" applyFont="1" applyFill="1" applyBorder="1" applyAlignment="1"/>
    <xf numFmtId="49" fontId="3" fillId="4" borderId="2" xfId="0" applyNumberFormat="1" applyFont="1" applyFill="1" applyBorder="1" applyAlignment="1"/>
    <xf numFmtId="14" fontId="3" fillId="4" borderId="12" xfId="0" applyNumberFormat="1" applyFont="1" applyFill="1" applyBorder="1" applyAlignment="1"/>
    <xf numFmtId="0" fontId="3" fillId="4" borderId="35" xfId="0" applyFont="1" applyFill="1" applyBorder="1" applyAlignment="1">
      <alignment horizontal="left"/>
    </xf>
    <xf numFmtId="0" fontId="0" fillId="4" borderId="33" xfId="0" applyFont="1" applyFill="1" applyBorder="1" applyAlignment="1">
      <alignment horizontal="left"/>
    </xf>
    <xf numFmtId="49" fontId="14" fillId="4" borderId="12" xfId="0" applyNumberFormat="1" applyFont="1" applyFill="1" applyBorder="1" applyAlignment="1"/>
    <xf numFmtId="49" fontId="12" fillId="4" borderId="12" xfId="0" applyNumberFormat="1" applyFont="1" applyFill="1" applyBorder="1" applyAlignment="1">
      <alignment horizontal="left"/>
    </xf>
    <xf numFmtId="0" fontId="0" fillId="4" borderId="42" xfId="0" applyFont="1" applyFill="1" applyBorder="1" applyAlignment="1">
      <alignment horizontal="left"/>
    </xf>
    <xf numFmtId="0" fontId="0" fillId="4" borderId="34" xfId="0" applyFont="1" applyFill="1" applyBorder="1" applyAlignment="1">
      <alignment horizontal="left"/>
    </xf>
    <xf numFmtId="49" fontId="3" fillId="4" borderId="34" xfId="0" applyNumberFormat="1" applyFont="1" applyFill="1" applyBorder="1" applyAlignment="1"/>
    <xf numFmtId="2" fontId="0" fillId="4" borderId="12" xfId="0" applyNumberFormat="1" applyFont="1" applyFill="1" applyBorder="1" applyAlignment="1">
      <alignment horizontal="center"/>
    </xf>
    <xf numFmtId="164" fontId="0" fillId="4" borderId="17" xfId="0" applyNumberFormat="1" applyFont="1" applyFill="1" applyBorder="1" applyAlignment="1">
      <alignment horizontal="center"/>
    </xf>
    <xf numFmtId="1" fontId="0" fillId="4" borderId="17" xfId="0" applyNumberFormat="1" applyFont="1" applyFill="1" applyBorder="1" applyAlignment="1">
      <alignment horizontal="center"/>
    </xf>
    <xf numFmtId="10" fontId="0" fillId="4" borderId="17" xfId="0" applyNumberFormat="1" applyFont="1" applyFill="1" applyBorder="1" applyAlignment="1">
      <alignment horizontal="center"/>
    </xf>
    <xf numFmtId="10" fontId="0" fillId="6" borderId="8" xfId="0" applyNumberFormat="1" applyFont="1" applyFill="1" applyBorder="1" applyAlignment="1">
      <alignment horizontal="center"/>
    </xf>
    <xf numFmtId="0" fontId="3" fillId="4" borderId="21" xfId="0" applyFont="1" applyFill="1" applyBorder="1" applyAlignment="1">
      <alignment horizontal="center" wrapText="1"/>
    </xf>
    <xf numFmtId="0" fontId="0" fillId="4" borderId="21" xfId="0" applyFont="1" applyFill="1" applyBorder="1" applyAlignment="1">
      <alignment horizontal="center" wrapText="1"/>
    </xf>
    <xf numFmtId="0" fontId="0" fillId="4" borderId="20" xfId="0" applyFont="1" applyFill="1" applyBorder="1" applyAlignment="1">
      <alignment horizontal="center"/>
    </xf>
    <xf numFmtId="1" fontId="0" fillId="6" borderId="8" xfId="0" applyNumberFormat="1" applyFont="1" applyFill="1" applyBorder="1" applyAlignment="1">
      <alignment horizontal="center"/>
    </xf>
    <xf numFmtId="49" fontId="0" fillId="4" borderId="29" xfId="0" applyNumberFormat="1" applyFont="1" applyFill="1" applyBorder="1" applyAlignment="1"/>
    <xf numFmtId="49" fontId="3" fillId="4" borderId="4" xfId="0" applyNumberFormat="1" applyFont="1" applyFill="1" applyBorder="1" applyAlignment="1"/>
    <xf numFmtId="164" fontId="0" fillId="4" borderId="4" xfId="0" applyNumberFormat="1" applyFont="1" applyFill="1" applyBorder="1" applyAlignment="1">
      <alignment horizontal="center"/>
    </xf>
    <xf numFmtId="10" fontId="0" fillId="4" borderId="4" xfId="0" applyNumberFormat="1" applyFont="1" applyFill="1" applyBorder="1" applyAlignment="1">
      <alignment horizontal="center"/>
    </xf>
    <xf numFmtId="10" fontId="0" fillId="6" borderId="27" xfId="0" applyNumberFormat="1" applyFont="1" applyFill="1" applyBorder="1" applyAlignment="1">
      <alignment horizontal="center"/>
    </xf>
    <xf numFmtId="10" fontId="0" fillId="6" borderId="23" xfId="0" applyNumberFormat="1" applyFont="1" applyFill="1" applyBorder="1" applyAlignment="1">
      <alignment horizontal="center"/>
    </xf>
    <xf numFmtId="10" fontId="0" fillId="6" borderId="12" xfId="0" applyNumberFormat="1" applyFont="1" applyFill="1" applyBorder="1" applyAlignment="1">
      <alignment horizontal="center"/>
    </xf>
    <xf numFmtId="49" fontId="14" fillId="4" borderId="12" xfId="0" applyNumberFormat="1" applyFont="1" applyFill="1" applyBorder="1" applyAlignment="1">
      <alignment horizontal="right"/>
    </xf>
    <xf numFmtId="0" fontId="0" fillId="4" borderId="13" xfId="0" applyNumberFormat="1" applyFont="1" applyFill="1" applyBorder="1" applyAlignment="1">
      <alignment horizontal="left"/>
    </xf>
    <xf numFmtId="0" fontId="11" fillId="4" borderId="11" xfId="0" applyFont="1" applyFill="1" applyBorder="1" applyAlignment="1">
      <alignment vertical="center"/>
    </xf>
    <xf numFmtId="0" fontId="12" fillId="4" borderId="12" xfId="0" applyFont="1" applyFill="1" applyBorder="1" applyAlignment="1">
      <alignment vertical="center"/>
    </xf>
    <xf numFmtId="0" fontId="0" fillId="0" borderId="12" xfId="0" applyNumberFormat="1" applyFont="1" applyBorder="1" applyAlignment="1"/>
    <xf numFmtId="0" fontId="11" fillId="4" borderId="12" xfId="0" applyFont="1" applyFill="1" applyBorder="1" applyAlignment="1">
      <alignment vertical="center"/>
    </xf>
    <xf numFmtId="0" fontId="0" fillId="0" borderId="0" xfId="0" applyFont="1" applyAlignment="1">
      <alignment horizontal="left" wrapText="1"/>
    </xf>
    <xf numFmtId="0" fontId="0" fillId="0" borderId="0" xfId="0" applyFont="1" applyAlignment="1"/>
    <xf numFmtId="49" fontId="0" fillId="4" borderId="1" xfId="0" applyNumberFormat="1" applyFont="1" applyFill="1" applyBorder="1" applyAlignment="1">
      <alignment horizontal="justify" wrapText="1"/>
    </xf>
    <xf numFmtId="0" fontId="0" fillId="4" borderId="1" xfId="0" applyFont="1" applyFill="1" applyBorder="1" applyAlignment="1">
      <alignment horizontal="justify" wrapText="1"/>
    </xf>
    <xf numFmtId="0" fontId="9" fillId="4" borderId="1" xfId="0" applyFont="1" applyFill="1" applyBorder="1" applyAlignment="1">
      <alignment horizontal="justify" wrapText="1"/>
    </xf>
    <xf numFmtId="0" fontId="10" fillId="4" borderId="1" xfId="0" applyFont="1" applyFill="1" applyBorder="1" applyAlignment="1">
      <alignment horizontal="justify" wrapText="1"/>
    </xf>
    <xf numFmtId="14" fontId="0" fillId="4" borderId="12" xfId="0" applyNumberFormat="1" applyFont="1" applyFill="1" applyBorder="1" applyAlignment="1">
      <alignment horizontal="center"/>
    </xf>
    <xf numFmtId="14" fontId="0" fillId="0" borderId="0" xfId="0" applyNumberFormat="1" applyFont="1" applyAlignment="1"/>
  </cellXfs>
  <cellStyles count="2">
    <cellStyle name="Normal" xfId="0" builtinId="0"/>
    <cellStyle name="Normal 2" xfId="1"/>
  </cellStyles>
  <dxfs count="4">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F0000"/>
      <rgbColor rgb="FFFFFF00"/>
      <rgbColor rgb="FFCCCCFF"/>
      <rgbColor rgb="FF003366"/>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4"/>
  <sheetViews>
    <sheetView showGridLines="0" workbookViewId="0"/>
  </sheetViews>
  <sheetFormatPr defaultColWidth="10" defaultRowHeight="12.9" customHeight="1" x14ac:dyDescent="0.25"/>
  <cols>
    <col min="1" max="1" width="2" customWidth="1"/>
    <col min="2" max="4" width="28" customWidth="1"/>
  </cols>
  <sheetData>
    <row r="3" spans="2:4" ht="50.1" customHeight="1" x14ac:dyDescent="0.25">
      <c r="B3" s="283" t="s">
        <v>0</v>
      </c>
      <c r="C3" s="284"/>
      <c r="D3" s="284"/>
    </row>
    <row r="7" spans="2:4" ht="17.399999999999999" x14ac:dyDescent="0.3">
      <c r="B7" s="1" t="s">
        <v>1</v>
      </c>
      <c r="C7" s="1" t="s">
        <v>2</v>
      </c>
      <c r="D7" s="1" t="s">
        <v>3</v>
      </c>
    </row>
    <row r="9" spans="2:4" ht="15" x14ac:dyDescent="0.25">
      <c r="B9" s="2" t="s">
        <v>4</v>
      </c>
      <c r="C9" s="2"/>
      <c r="D9" s="2"/>
    </row>
    <row r="10" spans="2:4" ht="15" x14ac:dyDescent="0.25">
      <c r="B10" s="3"/>
      <c r="C10" s="3" t="s">
        <v>5</v>
      </c>
      <c r="D10" s="4" t="s">
        <v>4</v>
      </c>
    </row>
    <row r="11" spans="2:4" ht="15" x14ac:dyDescent="0.25">
      <c r="B11" s="2" t="s">
        <v>6</v>
      </c>
      <c r="C11" s="2"/>
      <c r="D11" s="2"/>
    </row>
    <row r="12" spans="2:4" ht="15" x14ac:dyDescent="0.25">
      <c r="B12" s="3"/>
      <c r="C12" s="3" t="s">
        <v>5</v>
      </c>
      <c r="D12" s="4" t="s">
        <v>6</v>
      </c>
    </row>
    <row r="13" spans="2:4" ht="15" x14ac:dyDescent="0.25">
      <c r="B13" s="2" t="s">
        <v>616</v>
      </c>
      <c r="C13" s="2"/>
      <c r="D13" s="2"/>
    </row>
    <row r="14" spans="2:4" ht="15" x14ac:dyDescent="0.25">
      <c r="B14" s="3"/>
      <c r="C14" s="3" t="s">
        <v>5</v>
      </c>
      <c r="D14" s="4" t="s">
        <v>616</v>
      </c>
    </row>
  </sheetData>
  <mergeCells count="1">
    <mergeCell ref="B3:D3"/>
  </mergeCells>
  <hyperlinks>
    <hyperlink ref="D10" location="'PSQuerySave1'!R1C1" display="PSQuerySave1"/>
    <hyperlink ref="D12" location="'2024'!R1C1" display="2024"/>
    <hyperlink ref="D14" location="'Sheet1'!R1C1" display="Sheet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ColWidth="9.81640625" defaultRowHeight="15" customHeight="1" x14ac:dyDescent="0.25"/>
  <cols>
    <col min="1" max="6" width="9.81640625" style="5" customWidth="1"/>
    <col min="7" max="16384" width="9.81640625" style="5"/>
  </cols>
  <sheetData>
    <row r="1" spans="1:5" ht="16.649999999999999" customHeight="1" x14ac:dyDescent="0.25">
      <c r="A1" s="6"/>
      <c r="B1" s="6"/>
      <c r="C1" s="6"/>
      <c r="D1" s="6"/>
      <c r="E1" s="6"/>
    </row>
    <row r="2" spans="1:5" ht="16.649999999999999" customHeight="1" x14ac:dyDescent="0.25">
      <c r="A2" s="6"/>
      <c r="B2" s="6"/>
      <c r="C2" s="6"/>
      <c r="D2" s="6"/>
      <c r="E2" s="6"/>
    </row>
    <row r="3" spans="1:5" ht="16.649999999999999" customHeight="1" x14ac:dyDescent="0.25">
      <c r="A3" s="6"/>
      <c r="B3" s="6"/>
      <c r="C3" s="6"/>
      <c r="D3" s="6"/>
      <c r="E3" s="6"/>
    </row>
    <row r="4" spans="1:5" ht="16.649999999999999" customHeight="1" x14ac:dyDescent="0.25">
      <c r="A4" s="6"/>
      <c r="B4" s="6"/>
      <c r="C4" s="6"/>
      <c r="D4" s="6"/>
      <c r="E4" s="6"/>
    </row>
    <row r="5" spans="1:5" ht="16.649999999999999" customHeight="1" x14ac:dyDescent="0.25">
      <c r="A5" s="6"/>
      <c r="B5" s="6"/>
      <c r="C5" s="6"/>
      <c r="D5" s="6"/>
      <c r="E5" s="6"/>
    </row>
    <row r="6" spans="1:5" ht="16.649999999999999" customHeight="1" x14ac:dyDescent="0.25">
      <c r="A6" s="6"/>
      <c r="B6" s="6"/>
      <c r="C6" s="6"/>
      <c r="D6" s="6"/>
      <c r="E6" s="6"/>
    </row>
    <row r="7" spans="1:5" ht="16.649999999999999" customHeight="1" x14ac:dyDescent="0.25">
      <c r="A7" s="6"/>
      <c r="B7" s="6"/>
      <c r="C7" s="6"/>
      <c r="D7" s="6"/>
      <c r="E7" s="6"/>
    </row>
    <row r="8" spans="1:5" ht="16.649999999999999" customHeight="1" x14ac:dyDescent="0.25">
      <c r="A8" s="6"/>
      <c r="B8" s="6"/>
      <c r="C8" s="6"/>
      <c r="D8" s="6"/>
      <c r="E8" s="6"/>
    </row>
    <row r="9" spans="1:5" ht="16.649999999999999" customHeight="1" x14ac:dyDescent="0.25">
      <c r="A9" s="6"/>
      <c r="B9" s="6"/>
      <c r="C9" s="6"/>
      <c r="D9" s="6"/>
      <c r="E9" s="6"/>
    </row>
    <row r="10" spans="1:5" ht="16.649999999999999" customHeight="1" x14ac:dyDescent="0.25">
      <c r="A10" s="6"/>
      <c r="B10" s="6"/>
      <c r="C10" s="6"/>
      <c r="D10" s="6"/>
      <c r="E10" s="6"/>
    </row>
  </sheetData>
  <pageMargins left="0.25" right="0.35" top="0.25" bottom="1.2" header="0" footer="0"/>
  <pageSetup scale="75"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8"/>
  <sheetViews>
    <sheetView showGridLines="0" tabSelected="1" zoomScaleNormal="100" workbookViewId="0">
      <selection activeCell="M379" sqref="M379"/>
    </sheetView>
  </sheetViews>
  <sheetFormatPr defaultColWidth="8.81640625" defaultRowHeight="16.5" customHeight="1" x14ac:dyDescent="0.25"/>
  <cols>
    <col min="1" max="1" width="4.36328125" style="7" customWidth="1"/>
    <col min="2" max="2" width="24.90625" style="7" customWidth="1"/>
    <col min="3" max="4" width="8.81640625" style="7" customWidth="1"/>
    <col min="5" max="6" width="10.81640625" style="7" customWidth="1"/>
    <col min="7" max="7" width="10.54296875" style="7" customWidth="1"/>
    <col min="8" max="8" width="9.90625" style="7" customWidth="1"/>
    <col min="9" max="9" width="7.36328125" style="7" customWidth="1"/>
    <col min="10" max="13" width="8.81640625" style="7" customWidth="1"/>
    <col min="14" max="16384" width="8.81640625" style="7"/>
  </cols>
  <sheetData>
    <row r="1" spans="1:12" ht="16.5" customHeight="1" x14ac:dyDescent="0.3">
      <c r="A1" s="8" t="s">
        <v>7</v>
      </c>
      <c r="B1" s="6"/>
      <c r="C1" s="6"/>
      <c r="D1" s="9"/>
      <c r="E1" s="6"/>
      <c r="F1" s="10"/>
      <c r="G1" s="11"/>
      <c r="H1" s="12">
        <v>45610</v>
      </c>
      <c r="I1" s="12"/>
      <c r="J1" s="6"/>
      <c r="K1" s="6"/>
      <c r="L1" s="6"/>
    </row>
    <row r="2" spans="1:12" ht="16.5" customHeight="1" x14ac:dyDescent="0.25">
      <c r="A2" s="8" t="s">
        <v>8</v>
      </c>
      <c r="B2" s="6"/>
      <c r="C2" s="6"/>
      <c r="D2" s="6"/>
      <c r="E2" s="6"/>
      <c r="F2" s="6"/>
      <c r="G2" s="6"/>
      <c r="H2" s="13" t="s">
        <v>9</v>
      </c>
      <c r="I2" s="6"/>
      <c r="J2" s="6"/>
      <c r="K2" s="6"/>
      <c r="L2" s="6"/>
    </row>
    <row r="3" spans="1:12" ht="16.5" customHeight="1" x14ac:dyDescent="0.3">
      <c r="A3" s="14"/>
      <c r="B3" s="6"/>
      <c r="C3" s="6"/>
      <c r="D3" s="6"/>
      <c r="E3" s="6"/>
      <c r="F3" s="6"/>
      <c r="G3" s="6"/>
      <c r="H3" s="6"/>
      <c r="I3" s="6"/>
      <c r="J3" s="6"/>
      <c r="K3" s="16" t="s">
        <v>10</v>
      </c>
      <c r="L3" s="6"/>
    </row>
    <row r="4" spans="1:12" ht="16.5" customHeight="1" x14ac:dyDescent="0.3">
      <c r="A4" s="13" t="s">
        <v>9</v>
      </c>
      <c r="B4" s="18"/>
      <c r="C4" s="106">
        <v>2025</v>
      </c>
      <c r="D4" s="19">
        <v>0.75</v>
      </c>
      <c r="E4" s="16" t="s">
        <v>11</v>
      </c>
      <c r="F4" s="16" t="s">
        <v>12</v>
      </c>
      <c r="G4" s="16" t="s">
        <v>13</v>
      </c>
      <c r="H4" s="16" t="s">
        <v>14</v>
      </c>
      <c r="I4" s="20"/>
      <c r="J4" s="6"/>
      <c r="K4" s="16" t="s">
        <v>15</v>
      </c>
      <c r="L4" s="6"/>
    </row>
    <row r="5" spans="1:12" ht="16.5" customHeight="1" x14ac:dyDescent="0.3">
      <c r="A5" s="21"/>
      <c r="B5" s="18"/>
      <c r="C5" s="106" t="s">
        <v>16</v>
      </c>
      <c r="D5" s="22" t="s">
        <v>17</v>
      </c>
      <c r="E5" s="23">
        <v>0.75</v>
      </c>
      <c r="F5" s="24" t="s">
        <v>18</v>
      </c>
      <c r="G5" s="24" t="s">
        <v>19</v>
      </c>
      <c r="H5" s="24" t="s">
        <v>16</v>
      </c>
      <c r="I5" s="24" t="s">
        <v>20</v>
      </c>
      <c r="J5" s="24" t="s">
        <v>21</v>
      </c>
      <c r="K5" s="151" t="s">
        <v>22</v>
      </c>
      <c r="L5" s="252" t="s">
        <v>23</v>
      </c>
    </row>
    <row r="6" spans="1:12" ht="16.5" customHeight="1" x14ac:dyDescent="0.25">
      <c r="A6" s="47">
        <v>68</v>
      </c>
      <c r="B6" s="25" t="s">
        <v>24</v>
      </c>
      <c r="C6" s="28">
        <v>193</v>
      </c>
      <c r="D6" s="48">
        <f>SUM(C6*0.75)</f>
        <v>144.75</v>
      </c>
      <c r="E6" s="159">
        <f>SUM(D6-F6)</f>
        <v>6.75</v>
      </c>
      <c r="F6" s="28">
        <v>138</v>
      </c>
      <c r="G6" s="26">
        <v>45586</v>
      </c>
      <c r="H6" s="160">
        <f t="shared" ref="H6:H19" si="0">SUM(F6/C6)</f>
        <v>0.71502590673575128</v>
      </c>
      <c r="I6" s="27">
        <v>0</v>
      </c>
      <c r="J6" s="149">
        <v>28</v>
      </c>
      <c r="K6" s="80">
        <v>0</v>
      </c>
      <c r="L6" s="157">
        <f>(F6-(I6-K6))/(C6)</f>
        <v>0.71502590673575128</v>
      </c>
    </row>
    <row r="7" spans="1:12" ht="16.5" customHeight="1" x14ac:dyDescent="0.25">
      <c r="A7" s="44" t="s">
        <v>25</v>
      </c>
      <c r="B7" s="25" t="s">
        <v>26</v>
      </c>
      <c r="C7" s="28">
        <v>226</v>
      </c>
      <c r="D7" s="48">
        <f t="shared" ref="D7:D16" si="1">SUM(C7*0.75)</f>
        <v>169.5</v>
      </c>
      <c r="E7" s="159">
        <f t="shared" ref="E7:E16" si="2">SUM(D7-F7)</f>
        <v>45.5</v>
      </c>
      <c r="F7" s="28">
        <v>124</v>
      </c>
      <c r="G7" s="26">
        <v>45603</v>
      </c>
      <c r="H7" s="160">
        <f t="shared" si="0"/>
        <v>0.54867256637168138</v>
      </c>
      <c r="I7" s="28">
        <v>5</v>
      </c>
      <c r="J7" s="149">
        <v>14</v>
      </c>
      <c r="K7" s="80">
        <v>0</v>
      </c>
      <c r="L7" s="157">
        <f t="shared" ref="L7:L19" si="3">(F7-(I7-K7))/C7</f>
        <v>0.52654867256637172</v>
      </c>
    </row>
    <row r="8" spans="1:12" ht="16.5" customHeight="1" x14ac:dyDescent="0.25">
      <c r="A8" s="44" t="s">
        <v>27</v>
      </c>
      <c r="B8" s="25" t="s">
        <v>28</v>
      </c>
      <c r="C8" s="28">
        <v>126</v>
      </c>
      <c r="D8" s="48">
        <f t="shared" si="1"/>
        <v>94.5</v>
      </c>
      <c r="E8" s="159">
        <f t="shared" si="2"/>
        <v>-4.5</v>
      </c>
      <c r="F8" s="28">
        <v>99</v>
      </c>
      <c r="G8" s="26">
        <v>45603</v>
      </c>
      <c r="H8" s="160">
        <f t="shared" si="0"/>
        <v>0.7857142857142857</v>
      </c>
      <c r="I8" s="28">
        <v>2</v>
      </c>
      <c r="J8" s="149">
        <v>6</v>
      </c>
      <c r="K8" s="80">
        <v>0</v>
      </c>
      <c r="L8" s="157">
        <f t="shared" si="3"/>
        <v>0.76984126984126988</v>
      </c>
    </row>
    <row r="9" spans="1:12" ht="16.5" customHeight="1" x14ac:dyDescent="0.25">
      <c r="A9" s="44" t="s">
        <v>29</v>
      </c>
      <c r="B9" s="25" t="s">
        <v>30</v>
      </c>
      <c r="C9" s="28">
        <v>258</v>
      </c>
      <c r="D9" s="48">
        <f t="shared" si="1"/>
        <v>193.5</v>
      </c>
      <c r="E9" s="159">
        <f t="shared" si="2"/>
        <v>21.5</v>
      </c>
      <c r="F9" s="28">
        <v>172</v>
      </c>
      <c r="G9" s="26">
        <v>45604</v>
      </c>
      <c r="H9" s="160">
        <f t="shared" si="0"/>
        <v>0.66666666666666663</v>
      </c>
      <c r="I9" s="27">
        <v>3</v>
      </c>
      <c r="J9" s="149">
        <v>34</v>
      </c>
      <c r="K9" s="80">
        <v>0</v>
      </c>
      <c r="L9" s="157">
        <f t="shared" si="3"/>
        <v>0.65503875968992253</v>
      </c>
    </row>
    <row r="10" spans="1:12" ht="16.5" customHeight="1" x14ac:dyDescent="0.25">
      <c r="A10" s="44" t="s">
        <v>31</v>
      </c>
      <c r="B10" s="25" t="s">
        <v>32</v>
      </c>
      <c r="C10" s="28">
        <v>168</v>
      </c>
      <c r="D10" s="48">
        <f t="shared" si="1"/>
        <v>126</v>
      </c>
      <c r="E10" s="159">
        <f t="shared" si="2"/>
        <v>10</v>
      </c>
      <c r="F10" s="28">
        <v>116</v>
      </c>
      <c r="G10" s="26">
        <v>45597</v>
      </c>
      <c r="H10" s="160">
        <f t="shared" si="0"/>
        <v>0.69047619047619047</v>
      </c>
      <c r="I10" s="27">
        <v>1</v>
      </c>
      <c r="J10" s="149">
        <v>15</v>
      </c>
      <c r="K10" s="80">
        <v>0</v>
      </c>
      <c r="L10" s="157">
        <f t="shared" si="3"/>
        <v>0.68452380952380953</v>
      </c>
    </row>
    <row r="11" spans="1:12" ht="16.5" customHeight="1" x14ac:dyDescent="0.25">
      <c r="A11" s="44" t="s">
        <v>33</v>
      </c>
      <c r="B11" s="25" t="s">
        <v>34</v>
      </c>
      <c r="C11" s="28">
        <v>20</v>
      </c>
      <c r="D11" s="48">
        <f t="shared" si="1"/>
        <v>15</v>
      </c>
      <c r="E11" s="159">
        <f t="shared" si="2"/>
        <v>8</v>
      </c>
      <c r="F11" s="28">
        <v>7</v>
      </c>
      <c r="G11" s="26"/>
      <c r="H11" s="160">
        <f t="shared" si="0"/>
        <v>0.35</v>
      </c>
      <c r="I11" s="27">
        <v>0</v>
      </c>
      <c r="J11" s="149">
        <v>5</v>
      </c>
      <c r="K11" s="80">
        <v>0</v>
      </c>
      <c r="L11" s="157">
        <f t="shared" si="3"/>
        <v>0.35</v>
      </c>
    </row>
    <row r="12" spans="1:12" ht="16.5" customHeight="1" x14ac:dyDescent="0.25">
      <c r="A12" s="44" t="s">
        <v>35</v>
      </c>
      <c r="B12" s="25" t="s">
        <v>36</v>
      </c>
      <c r="C12" s="166">
        <v>74</v>
      </c>
      <c r="D12" s="48">
        <f t="shared" si="1"/>
        <v>55.5</v>
      </c>
      <c r="E12" s="159">
        <f t="shared" si="2"/>
        <v>-8.5</v>
      </c>
      <c r="F12" s="28">
        <v>64</v>
      </c>
      <c r="G12" s="26">
        <v>45607</v>
      </c>
      <c r="H12" s="160">
        <f t="shared" si="0"/>
        <v>0.86486486486486491</v>
      </c>
      <c r="I12" s="27">
        <v>0</v>
      </c>
      <c r="J12" s="149">
        <v>5</v>
      </c>
      <c r="K12" s="112">
        <v>1</v>
      </c>
      <c r="L12" s="157">
        <f t="shared" si="3"/>
        <v>0.8783783783783784</v>
      </c>
    </row>
    <row r="13" spans="1:12" ht="16.5" customHeight="1" x14ac:dyDescent="0.25">
      <c r="A13" s="44" t="s">
        <v>37</v>
      </c>
      <c r="B13" s="25" t="s">
        <v>38</v>
      </c>
      <c r="C13" s="28">
        <v>62</v>
      </c>
      <c r="D13" s="48">
        <f t="shared" si="1"/>
        <v>46.5</v>
      </c>
      <c r="E13" s="159">
        <f t="shared" si="2"/>
        <v>13.5</v>
      </c>
      <c r="F13" s="28">
        <v>33</v>
      </c>
      <c r="G13" s="26">
        <v>45527</v>
      </c>
      <c r="H13" s="160">
        <f t="shared" si="0"/>
        <v>0.532258064516129</v>
      </c>
      <c r="I13" s="27">
        <v>0</v>
      </c>
      <c r="J13" s="149">
        <v>10</v>
      </c>
      <c r="K13" s="80">
        <v>0</v>
      </c>
      <c r="L13" s="157">
        <f t="shared" si="3"/>
        <v>0.532258064516129</v>
      </c>
    </row>
    <row r="14" spans="1:12" ht="16.5" customHeight="1" x14ac:dyDescent="0.25">
      <c r="A14" s="44" t="s">
        <v>39</v>
      </c>
      <c r="B14" s="25" t="s">
        <v>40</v>
      </c>
      <c r="C14" s="28">
        <v>23</v>
      </c>
      <c r="D14" s="48">
        <f t="shared" si="1"/>
        <v>17.25</v>
      </c>
      <c r="E14" s="159">
        <f t="shared" si="2"/>
        <v>0.25</v>
      </c>
      <c r="F14" s="28">
        <v>17</v>
      </c>
      <c r="G14" s="26">
        <v>45525</v>
      </c>
      <c r="H14" s="160">
        <f t="shared" si="0"/>
        <v>0.73913043478260865</v>
      </c>
      <c r="I14" s="27">
        <v>1</v>
      </c>
      <c r="J14" s="149">
        <v>3</v>
      </c>
      <c r="K14" s="80">
        <v>0</v>
      </c>
      <c r="L14" s="157">
        <f t="shared" si="3"/>
        <v>0.69565217391304346</v>
      </c>
    </row>
    <row r="15" spans="1:12" ht="16.5" customHeight="1" x14ac:dyDescent="0.25">
      <c r="A15" s="44" t="s">
        <v>41</v>
      </c>
      <c r="B15" s="25" t="s">
        <v>42</v>
      </c>
      <c r="C15" s="28">
        <v>22</v>
      </c>
      <c r="D15" s="48">
        <f t="shared" si="1"/>
        <v>16.5</v>
      </c>
      <c r="E15" s="159">
        <f t="shared" si="2"/>
        <v>9.5</v>
      </c>
      <c r="F15" s="28">
        <v>7</v>
      </c>
      <c r="G15" s="26"/>
      <c r="H15" s="160">
        <f t="shared" si="0"/>
        <v>0.31818181818181818</v>
      </c>
      <c r="I15" s="27">
        <v>0</v>
      </c>
      <c r="J15" s="149">
        <v>3</v>
      </c>
      <c r="K15" s="80">
        <v>0</v>
      </c>
      <c r="L15" s="157">
        <f t="shared" si="3"/>
        <v>0.31818181818181818</v>
      </c>
    </row>
    <row r="16" spans="1:12" ht="16.5" customHeight="1" x14ac:dyDescent="0.25">
      <c r="A16" s="121" t="s">
        <v>43</v>
      </c>
      <c r="B16" s="122" t="s">
        <v>44</v>
      </c>
      <c r="C16" s="131">
        <v>23</v>
      </c>
      <c r="D16" s="161">
        <f t="shared" si="1"/>
        <v>17.25</v>
      </c>
      <c r="E16" s="162">
        <f t="shared" si="2"/>
        <v>-0.75</v>
      </c>
      <c r="F16" s="131">
        <v>18</v>
      </c>
      <c r="G16" s="123">
        <v>45525</v>
      </c>
      <c r="H16" s="163">
        <f t="shared" si="0"/>
        <v>0.78260869565217395</v>
      </c>
      <c r="I16" s="124">
        <v>0</v>
      </c>
      <c r="J16" s="164">
        <v>4</v>
      </c>
      <c r="K16" s="80">
        <v>0</v>
      </c>
      <c r="L16" s="165">
        <f t="shared" si="3"/>
        <v>0.78260869565217395</v>
      </c>
    </row>
    <row r="17" spans="1:12" ht="16.5" customHeight="1" x14ac:dyDescent="0.25">
      <c r="A17" s="78"/>
      <c r="B17" s="78"/>
      <c r="C17" s="80"/>
      <c r="D17" s="80"/>
      <c r="E17" s="154"/>
      <c r="F17" s="80"/>
      <c r="G17" s="79"/>
      <c r="H17" s="156"/>
      <c r="I17" s="80"/>
      <c r="J17" s="80"/>
      <c r="K17" s="80"/>
      <c r="L17" s="156"/>
    </row>
    <row r="18" spans="1:12" ht="16.5" customHeight="1" x14ac:dyDescent="0.3">
      <c r="A18" s="78"/>
      <c r="B18" s="129" t="s">
        <v>45</v>
      </c>
      <c r="C18" s="130"/>
      <c r="D18" s="80"/>
      <c r="E18" s="154"/>
      <c r="F18" s="80"/>
      <c r="G18" s="79"/>
      <c r="H18" s="156"/>
      <c r="I18" s="80"/>
      <c r="J18" s="80"/>
      <c r="K18" s="80"/>
      <c r="L18" s="156"/>
    </row>
    <row r="19" spans="1:12" ht="16.5" customHeight="1" x14ac:dyDescent="0.25">
      <c r="A19" s="125"/>
      <c r="B19" s="126" t="s">
        <v>46</v>
      </c>
      <c r="C19" s="128">
        <f>SUM(C6:C16)</f>
        <v>1195</v>
      </c>
      <c r="D19" s="167">
        <f>SUM(C6-C16*0.75)</f>
        <v>175.75</v>
      </c>
      <c r="E19" s="168">
        <f>SUM(E6:E18)</f>
        <v>101.25</v>
      </c>
      <c r="F19" s="128">
        <f>SUM(F6:F18)</f>
        <v>795</v>
      </c>
      <c r="G19" s="127"/>
      <c r="H19" s="169">
        <f t="shared" si="0"/>
        <v>0.66527196652719667</v>
      </c>
      <c r="I19" s="128">
        <f>SUM(I6:I18)</f>
        <v>12</v>
      </c>
      <c r="J19" s="128">
        <f>SUM(J6:J18)</f>
        <v>127</v>
      </c>
      <c r="K19" s="128">
        <f>SUM(K6:K18)</f>
        <v>1</v>
      </c>
      <c r="L19" s="170">
        <f t="shared" si="3"/>
        <v>0.65606694560669454</v>
      </c>
    </row>
    <row r="20" spans="1:12" s="60" customFormat="1" ht="16.5" customHeight="1" x14ac:dyDescent="0.25">
      <c r="A20" s="78"/>
      <c r="B20" s="109"/>
      <c r="C20" s="110"/>
      <c r="D20" s="77"/>
      <c r="E20" s="111"/>
      <c r="F20" s="110"/>
      <c r="G20" s="79"/>
      <c r="H20" s="64"/>
      <c r="I20" s="112"/>
      <c r="J20" s="110"/>
      <c r="K20" s="110"/>
      <c r="L20" s="64"/>
    </row>
    <row r="21" spans="1:12" ht="16.5" customHeight="1" x14ac:dyDescent="0.3">
      <c r="A21" s="75"/>
      <c r="B21" s="76" t="s">
        <v>623</v>
      </c>
      <c r="C21" s="78"/>
      <c r="D21" s="77"/>
      <c r="E21" s="78"/>
      <c r="F21" s="78"/>
      <c r="G21" s="79"/>
      <c r="H21" s="78"/>
      <c r="I21" s="80"/>
      <c r="J21" s="78"/>
      <c r="K21" s="78"/>
      <c r="L21" s="78"/>
    </row>
    <row r="22" spans="1:12" s="60" customFormat="1" ht="16.5" customHeight="1" x14ac:dyDescent="0.3">
      <c r="A22" s="82"/>
      <c r="B22" s="83"/>
      <c r="C22" s="85"/>
      <c r="D22" s="84"/>
      <c r="E22" s="85"/>
      <c r="F22" s="85"/>
      <c r="G22" s="86"/>
      <c r="H22" s="85"/>
      <c r="I22" s="87"/>
      <c r="J22" s="85"/>
      <c r="K22" s="85"/>
      <c r="L22" s="85"/>
    </row>
    <row r="23" spans="1:12" ht="16.5" customHeight="1" x14ac:dyDescent="0.3">
      <c r="A23" s="257" t="s">
        <v>618</v>
      </c>
      <c r="B23" s="78"/>
      <c r="C23" s="78"/>
      <c r="D23" s="78"/>
      <c r="E23" s="78"/>
      <c r="F23" s="130"/>
      <c r="G23" s="79"/>
      <c r="H23" s="181">
        <f>H1</f>
        <v>45610</v>
      </c>
      <c r="I23" s="80"/>
      <c r="J23" s="78"/>
      <c r="K23" s="78"/>
      <c r="L23" s="78"/>
    </row>
    <row r="24" spans="1:12" ht="16.5" customHeight="1" x14ac:dyDescent="0.25">
      <c r="A24" s="129" t="s">
        <v>47</v>
      </c>
      <c r="B24" s="78"/>
      <c r="C24" s="78"/>
      <c r="D24" s="78"/>
      <c r="E24" s="78"/>
      <c r="F24" s="78"/>
      <c r="G24" s="79"/>
      <c r="H24" s="64"/>
      <c r="I24" s="80"/>
      <c r="J24" s="78"/>
      <c r="K24" s="78"/>
      <c r="L24" s="78"/>
    </row>
    <row r="25" spans="1:12" ht="16.5" customHeight="1" x14ac:dyDescent="0.3">
      <c r="A25" s="146"/>
      <c r="B25" s="78"/>
      <c r="C25" s="78"/>
      <c r="D25" s="78"/>
      <c r="E25" s="78"/>
      <c r="F25" s="78"/>
      <c r="G25" s="79"/>
      <c r="H25" s="64"/>
      <c r="I25" s="80"/>
      <c r="J25" s="78"/>
      <c r="K25" s="183" t="s">
        <v>10</v>
      </c>
      <c r="L25" s="78"/>
    </row>
    <row r="26" spans="1:12" ht="16.5" customHeight="1" x14ac:dyDescent="0.3">
      <c r="A26" s="146"/>
      <c r="B26" s="78"/>
      <c r="C26" s="136">
        <f>C4</f>
        <v>2025</v>
      </c>
      <c r="D26" s="184">
        <f>D4</f>
        <v>0.75</v>
      </c>
      <c r="E26" s="183" t="s">
        <v>11</v>
      </c>
      <c r="F26" s="183" t="s">
        <v>12</v>
      </c>
      <c r="G26" s="183" t="s">
        <v>13</v>
      </c>
      <c r="H26" s="183" t="s">
        <v>14</v>
      </c>
      <c r="I26" s="80"/>
      <c r="J26" s="78"/>
      <c r="K26" s="183" t="s">
        <v>15</v>
      </c>
      <c r="L26" s="78"/>
    </row>
    <row r="27" spans="1:12" ht="16.5" customHeight="1" x14ac:dyDescent="0.3">
      <c r="A27" s="78"/>
      <c r="B27" s="78"/>
      <c r="C27" s="183" t="s">
        <v>16</v>
      </c>
      <c r="D27" s="183" t="s">
        <v>17</v>
      </c>
      <c r="E27" s="184">
        <f>E5</f>
        <v>0.75</v>
      </c>
      <c r="F27" s="183" t="str">
        <f>F5</f>
        <v>2025 MEMB</v>
      </c>
      <c r="G27" s="183" t="s">
        <v>19</v>
      </c>
      <c r="H27" s="183" t="s">
        <v>16</v>
      </c>
      <c r="I27" s="183" t="str">
        <f>I5</f>
        <v>NEW</v>
      </c>
      <c r="J27" s="183" t="s">
        <v>21</v>
      </c>
      <c r="K27" s="183" t="s">
        <v>22</v>
      </c>
      <c r="L27" s="76" t="s">
        <v>23</v>
      </c>
    </row>
    <row r="28" spans="1:12" ht="16.5" customHeight="1" x14ac:dyDescent="0.25">
      <c r="A28" s="186" t="s">
        <v>48</v>
      </c>
      <c r="B28" s="186" t="s">
        <v>49</v>
      </c>
      <c r="C28" s="227">
        <v>22</v>
      </c>
      <c r="D28" s="238">
        <f>SUM(C28*0.75)</f>
        <v>16.5</v>
      </c>
      <c r="E28" s="239">
        <f t="shared" ref="E28:E63" si="4">SUM(D28-F28)</f>
        <v>12.5</v>
      </c>
      <c r="F28" s="227">
        <v>4</v>
      </c>
      <c r="G28" s="187">
        <v>45484</v>
      </c>
      <c r="H28" s="169">
        <f t="shared" ref="H28:H63" si="5">SUM(F28/C28)</f>
        <v>0.18181818181818182</v>
      </c>
      <c r="I28" s="227">
        <v>1</v>
      </c>
      <c r="J28" s="227">
        <v>2</v>
      </c>
      <c r="K28" s="240">
        <v>0</v>
      </c>
      <c r="L28" s="170">
        <f>(F28-(I28-K28))/(C28)</f>
        <v>0.13636363636363635</v>
      </c>
    </row>
    <row r="29" spans="1:12" ht="16.5" customHeight="1" x14ac:dyDescent="0.25">
      <c r="A29" s="47" t="s">
        <v>50</v>
      </c>
      <c r="B29" s="25" t="s">
        <v>51</v>
      </c>
      <c r="C29" s="28">
        <v>47</v>
      </c>
      <c r="D29" s="48">
        <f t="shared" ref="D29:D63" si="6">SUM(C29*0.75)</f>
        <v>35.25</v>
      </c>
      <c r="E29" s="159">
        <f t="shared" si="4"/>
        <v>-0.75</v>
      </c>
      <c r="F29" s="28">
        <v>36</v>
      </c>
      <c r="G29" s="26">
        <v>45603</v>
      </c>
      <c r="H29" s="160">
        <f t="shared" si="5"/>
        <v>0.76595744680851063</v>
      </c>
      <c r="I29" s="27">
        <v>0</v>
      </c>
      <c r="J29" s="28">
        <v>12</v>
      </c>
      <c r="K29" s="148">
        <v>0</v>
      </c>
      <c r="L29" s="157">
        <f t="shared" ref="L29:L63" si="7">(F29-(I29-K29))/(C29)</f>
        <v>0.76595744680851063</v>
      </c>
    </row>
    <row r="30" spans="1:12" ht="16.5" customHeight="1" x14ac:dyDescent="0.25">
      <c r="A30" s="25" t="s">
        <v>620</v>
      </c>
      <c r="B30" s="25" t="s">
        <v>52</v>
      </c>
      <c r="C30" s="28">
        <v>59</v>
      </c>
      <c r="D30" s="48">
        <f t="shared" si="6"/>
        <v>44.25</v>
      </c>
      <c r="E30" s="159">
        <f t="shared" si="4"/>
        <v>7.25</v>
      </c>
      <c r="F30" s="28">
        <v>37</v>
      </c>
      <c r="G30" s="26">
        <v>45562</v>
      </c>
      <c r="H30" s="160">
        <f t="shared" si="5"/>
        <v>0.6271186440677966</v>
      </c>
      <c r="I30" s="27">
        <v>1</v>
      </c>
      <c r="J30" s="28">
        <v>5</v>
      </c>
      <c r="K30" s="148">
        <v>0</v>
      </c>
      <c r="L30" s="157">
        <f t="shared" si="7"/>
        <v>0.61016949152542377</v>
      </c>
    </row>
    <row r="31" spans="1:12" ht="16.5" customHeight="1" x14ac:dyDescent="0.25">
      <c r="A31" s="47" t="s">
        <v>53</v>
      </c>
      <c r="B31" s="25" t="s">
        <v>54</v>
      </c>
      <c r="C31" s="28">
        <v>90</v>
      </c>
      <c r="D31" s="48">
        <f t="shared" si="6"/>
        <v>67.5</v>
      </c>
      <c r="E31" s="159">
        <f t="shared" si="4"/>
        <v>1.5</v>
      </c>
      <c r="F31" s="28">
        <v>66</v>
      </c>
      <c r="G31" s="26">
        <v>45567</v>
      </c>
      <c r="H31" s="160">
        <f t="shared" si="5"/>
        <v>0.73333333333333328</v>
      </c>
      <c r="I31" s="27">
        <v>0</v>
      </c>
      <c r="J31" s="28">
        <v>18</v>
      </c>
      <c r="K31" s="148">
        <v>0</v>
      </c>
      <c r="L31" s="157">
        <f t="shared" si="7"/>
        <v>0.73333333333333328</v>
      </c>
    </row>
    <row r="32" spans="1:12" ht="16.5" customHeight="1" x14ac:dyDescent="0.25">
      <c r="A32" s="44" t="s">
        <v>55</v>
      </c>
      <c r="B32" s="25" t="s">
        <v>56</v>
      </c>
      <c r="C32" s="28">
        <v>105</v>
      </c>
      <c r="D32" s="48">
        <f t="shared" si="6"/>
        <v>78.75</v>
      </c>
      <c r="E32" s="159">
        <f t="shared" si="4"/>
        <v>10.75</v>
      </c>
      <c r="F32" s="28">
        <v>68</v>
      </c>
      <c r="G32" s="26">
        <v>45603</v>
      </c>
      <c r="H32" s="160">
        <f t="shared" si="5"/>
        <v>0.64761904761904765</v>
      </c>
      <c r="I32" s="27">
        <v>1</v>
      </c>
      <c r="J32" s="28">
        <v>3</v>
      </c>
      <c r="K32" s="148">
        <v>0</v>
      </c>
      <c r="L32" s="157">
        <f t="shared" si="7"/>
        <v>0.63809523809523805</v>
      </c>
    </row>
    <row r="33" spans="1:12" ht="16.5" customHeight="1" x14ac:dyDescent="0.25">
      <c r="A33" s="44" t="s">
        <v>57</v>
      </c>
      <c r="B33" s="25" t="s">
        <v>58</v>
      </c>
      <c r="C33" s="28">
        <v>452</v>
      </c>
      <c r="D33" s="48">
        <f t="shared" si="6"/>
        <v>339</v>
      </c>
      <c r="E33" s="159">
        <f t="shared" si="4"/>
        <v>27</v>
      </c>
      <c r="F33" s="28">
        <v>312</v>
      </c>
      <c r="G33" s="26">
        <v>45603</v>
      </c>
      <c r="H33" s="160">
        <f t="shared" si="5"/>
        <v>0.69026548672566368</v>
      </c>
      <c r="I33" s="28">
        <v>7</v>
      </c>
      <c r="J33" s="28">
        <v>36</v>
      </c>
      <c r="K33" s="148">
        <v>0</v>
      </c>
      <c r="L33" s="157">
        <f t="shared" si="7"/>
        <v>0.6747787610619469</v>
      </c>
    </row>
    <row r="34" spans="1:12" ht="16.5" customHeight="1" x14ac:dyDescent="0.25">
      <c r="A34" s="44" t="s">
        <v>59</v>
      </c>
      <c r="B34" s="25" t="s">
        <v>60</v>
      </c>
      <c r="C34" s="28">
        <v>134</v>
      </c>
      <c r="D34" s="48">
        <f t="shared" si="6"/>
        <v>100.5</v>
      </c>
      <c r="E34" s="159">
        <f t="shared" si="4"/>
        <v>7.5</v>
      </c>
      <c r="F34" s="28">
        <v>93</v>
      </c>
      <c r="G34" s="26">
        <v>45603</v>
      </c>
      <c r="H34" s="160">
        <f t="shared" si="5"/>
        <v>0.69402985074626866</v>
      </c>
      <c r="I34" s="28">
        <v>1</v>
      </c>
      <c r="J34" s="28">
        <v>7</v>
      </c>
      <c r="K34" s="148">
        <v>0</v>
      </c>
      <c r="L34" s="157">
        <f t="shared" si="7"/>
        <v>0.68656716417910446</v>
      </c>
    </row>
    <row r="35" spans="1:12" ht="16.5" customHeight="1" x14ac:dyDescent="0.25">
      <c r="A35" s="44" t="s">
        <v>61</v>
      </c>
      <c r="B35" s="25" t="s">
        <v>62</v>
      </c>
      <c r="C35" s="28">
        <v>38</v>
      </c>
      <c r="D35" s="48">
        <f t="shared" si="6"/>
        <v>28.5</v>
      </c>
      <c r="E35" s="159">
        <f t="shared" si="4"/>
        <v>5.5</v>
      </c>
      <c r="F35" s="28">
        <v>23</v>
      </c>
      <c r="G35" s="26">
        <v>45603</v>
      </c>
      <c r="H35" s="160">
        <f t="shared" si="5"/>
        <v>0.60526315789473684</v>
      </c>
      <c r="I35" s="27">
        <v>0</v>
      </c>
      <c r="J35" s="28">
        <v>7</v>
      </c>
      <c r="K35" s="148">
        <v>0</v>
      </c>
      <c r="L35" s="157">
        <f t="shared" si="7"/>
        <v>0.60526315789473684</v>
      </c>
    </row>
    <row r="36" spans="1:12" ht="16.5" customHeight="1" x14ac:dyDescent="0.25">
      <c r="A36" s="44" t="s">
        <v>63</v>
      </c>
      <c r="B36" s="25" t="s">
        <v>64</v>
      </c>
      <c r="C36" s="28">
        <v>26</v>
      </c>
      <c r="D36" s="48">
        <f t="shared" si="6"/>
        <v>19.5</v>
      </c>
      <c r="E36" s="159">
        <f t="shared" si="4"/>
        <v>-0.5</v>
      </c>
      <c r="F36" s="28">
        <v>20</v>
      </c>
      <c r="G36" s="26">
        <v>45534</v>
      </c>
      <c r="H36" s="160">
        <f t="shared" si="5"/>
        <v>0.76923076923076927</v>
      </c>
      <c r="I36" s="27">
        <v>0</v>
      </c>
      <c r="J36" s="28">
        <v>7</v>
      </c>
      <c r="K36" s="148">
        <v>0</v>
      </c>
      <c r="L36" s="157">
        <f t="shared" si="7"/>
        <v>0.76923076923076927</v>
      </c>
    </row>
    <row r="37" spans="1:12" ht="16.5" customHeight="1" x14ac:dyDescent="0.25">
      <c r="A37" s="107">
        <v>172</v>
      </c>
      <c r="B37" s="25" t="s">
        <v>65</v>
      </c>
      <c r="C37" s="28">
        <v>211</v>
      </c>
      <c r="D37" s="48">
        <f t="shared" si="6"/>
        <v>158.25</v>
      </c>
      <c r="E37" s="159">
        <f t="shared" si="4"/>
        <v>32.25</v>
      </c>
      <c r="F37" s="28">
        <v>126</v>
      </c>
      <c r="G37" s="26">
        <v>45548</v>
      </c>
      <c r="H37" s="160">
        <f t="shared" si="5"/>
        <v>0.59715639810426535</v>
      </c>
      <c r="I37" s="27">
        <v>5</v>
      </c>
      <c r="J37" s="28">
        <v>22</v>
      </c>
      <c r="K37" s="148">
        <v>0</v>
      </c>
      <c r="L37" s="157">
        <f t="shared" si="7"/>
        <v>0.57345971563981046</v>
      </c>
    </row>
    <row r="38" spans="1:12" ht="16.5" customHeight="1" x14ac:dyDescent="0.25">
      <c r="A38" s="107">
        <v>175</v>
      </c>
      <c r="B38" s="25" t="s">
        <v>66</v>
      </c>
      <c r="C38" s="28">
        <v>36</v>
      </c>
      <c r="D38" s="48">
        <f t="shared" si="6"/>
        <v>27</v>
      </c>
      <c r="E38" s="159">
        <f t="shared" si="4"/>
        <v>4</v>
      </c>
      <c r="F38" s="28">
        <v>23</v>
      </c>
      <c r="G38" s="26">
        <v>45586</v>
      </c>
      <c r="H38" s="160">
        <f t="shared" si="5"/>
        <v>0.63888888888888884</v>
      </c>
      <c r="I38" s="27">
        <v>0</v>
      </c>
      <c r="J38" s="28">
        <v>4</v>
      </c>
      <c r="K38" s="149">
        <v>1</v>
      </c>
      <c r="L38" s="157">
        <f t="shared" si="7"/>
        <v>0.66666666666666663</v>
      </c>
    </row>
    <row r="39" spans="1:12" ht="16.5" customHeight="1" x14ac:dyDescent="0.25">
      <c r="A39" s="44" t="s">
        <v>67</v>
      </c>
      <c r="B39" s="25" t="s">
        <v>68</v>
      </c>
      <c r="C39" s="28">
        <v>150</v>
      </c>
      <c r="D39" s="48">
        <f t="shared" si="6"/>
        <v>112.5</v>
      </c>
      <c r="E39" s="159">
        <f t="shared" si="4"/>
        <v>23.5</v>
      </c>
      <c r="F39" s="28">
        <v>89</v>
      </c>
      <c r="G39" s="26">
        <v>45604</v>
      </c>
      <c r="H39" s="160">
        <f t="shared" si="5"/>
        <v>0.59333333333333338</v>
      </c>
      <c r="I39" s="28">
        <v>1</v>
      </c>
      <c r="J39" s="28">
        <v>14</v>
      </c>
      <c r="K39" s="148">
        <v>0</v>
      </c>
      <c r="L39" s="157">
        <f t="shared" si="7"/>
        <v>0.58666666666666667</v>
      </c>
    </row>
    <row r="40" spans="1:12" ht="16.5" customHeight="1" x14ac:dyDescent="0.25">
      <c r="A40" s="44" t="s">
        <v>69</v>
      </c>
      <c r="B40" s="25" t="s">
        <v>70</v>
      </c>
      <c r="C40" s="28">
        <v>61</v>
      </c>
      <c r="D40" s="48">
        <f t="shared" si="6"/>
        <v>45.75</v>
      </c>
      <c r="E40" s="159">
        <f t="shared" si="4"/>
        <v>8.75</v>
      </c>
      <c r="F40" s="28">
        <v>37</v>
      </c>
      <c r="G40" s="26">
        <v>45575</v>
      </c>
      <c r="H40" s="160">
        <f t="shared" si="5"/>
        <v>0.60655737704918034</v>
      </c>
      <c r="I40" s="27">
        <v>1</v>
      </c>
      <c r="J40" s="28">
        <v>7</v>
      </c>
      <c r="K40" s="148">
        <v>0</v>
      </c>
      <c r="L40" s="157">
        <f t="shared" si="7"/>
        <v>0.5901639344262295</v>
      </c>
    </row>
    <row r="41" spans="1:12" ht="16.5" customHeight="1" x14ac:dyDescent="0.25">
      <c r="A41" s="44" t="s">
        <v>71</v>
      </c>
      <c r="B41" s="25" t="s">
        <v>72</v>
      </c>
      <c r="C41" s="28">
        <v>206</v>
      </c>
      <c r="D41" s="48">
        <f t="shared" si="6"/>
        <v>154.5</v>
      </c>
      <c r="E41" s="159">
        <f t="shared" si="4"/>
        <v>5.5</v>
      </c>
      <c r="F41" s="28">
        <v>149</v>
      </c>
      <c r="G41" s="26">
        <v>45596</v>
      </c>
      <c r="H41" s="160">
        <f t="shared" si="5"/>
        <v>0.72330097087378642</v>
      </c>
      <c r="I41" s="27">
        <v>1</v>
      </c>
      <c r="J41" s="28">
        <v>22</v>
      </c>
      <c r="K41" s="148">
        <v>0</v>
      </c>
      <c r="L41" s="157">
        <f t="shared" si="7"/>
        <v>0.71844660194174759</v>
      </c>
    </row>
    <row r="42" spans="1:12" ht="16.5" customHeight="1" x14ac:dyDescent="0.25">
      <c r="A42" s="44" t="s">
        <v>73</v>
      </c>
      <c r="B42" s="25" t="s">
        <v>74</v>
      </c>
      <c r="C42" s="28">
        <v>58</v>
      </c>
      <c r="D42" s="48">
        <f t="shared" si="6"/>
        <v>43.5</v>
      </c>
      <c r="E42" s="159">
        <f t="shared" si="4"/>
        <v>12.5</v>
      </c>
      <c r="F42" s="28">
        <v>31</v>
      </c>
      <c r="G42" s="26">
        <v>45589</v>
      </c>
      <c r="H42" s="160">
        <f t="shared" si="5"/>
        <v>0.53448275862068961</v>
      </c>
      <c r="I42" s="27">
        <v>0</v>
      </c>
      <c r="J42" s="28">
        <v>3</v>
      </c>
      <c r="K42" s="148">
        <v>0</v>
      </c>
      <c r="L42" s="157">
        <f t="shared" si="7"/>
        <v>0.53448275862068961</v>
      </c>
    </row>
    <row r="43" spans="1:12" ht="16.5" customHeight="1" x14ac:dyDescent="0.25">
      <c r="A43" s="44" t="s">
        <v>75</v>
      </c>
      <c r="B43" s="25" t="s">
        <v>76</v>
      </c>
      <c r="C43" s="28">
        <v>45</v>
      </c>
      <c r="D43" s="48">
        <f t="shared" si="6"/>
        <v>33.75</v>
      </c>
      <c r="E43" s="159">
        <f t="shared" si="4"/>
        <v>18.75</v>
      </c>
      <c r="F43" s="28">
        <v>15</v>
      </c>
      <c r="G43" s="26">
        <v>45481</v>
      </c>
      <c r="H43" s="160">
        <f t="shared" si="5"/>
        <v>0.33333333333333331</v>
      </c>
      <c r="I43" s="27">
        <v>0</v>
      </c>
      <c r="J43" s="28">
        <v>12</v>
      </c>
      <c r="K43" s="148">
        <v>0</v>
      </c>
      <c r="L43" s="157">
        <f t="shared" si="7"/>
        <v>0.33333333333333331</v>
      </c>
    </row>
    <row r="44" spans="1:12" ht="16.5" customHeight="1" x14ac:dyDescent="0.25">
      <c r="A44" s="44" t="s">
        <v>77</v>
      </c>
      <c r="B44" s="25" t="s">
        <v>78</v>
      </c>
      <c r="C44" s="28">
        <v>69</v>
      </c>
      <c r="D44" s="48">
        <f t="shared" si="6"/>
        <v>51.75</v>
      </c>
      <c r="E44" s="159">
        <f t="shared" si="4"/>
        <v>-0.25</v>
      </c>
      <c r="F44" s="28">
        <v>52</v>
      </c>
      <c r="G44" s="26">
        <v>45607</v>
      </c>
      <c r="H44" s="160">
        <f t="shared" si="5"/>
        <v>0.75362318840579712</v>
      </c>
      <c r="I44" s="28">
        <v>3</v>
      </c>
      <c r="J44" s="28">
        <v>3</v>
      </c>
      <c r="K44" s="148">
        <v>0</v>
      </c>
      <c r="L44" s="157">
        <f t="shared" si="7"/>
        <v>0.71014492753623193</v>
      </c>
    </row>
    <row r="45" spans="1:12" ht="16.5" customHeight="1" x14ac:dyDescent="0.25">
      <c r="A45" s="44" t="s">
        <v>79</v>
      </c>
      <c r="B45" s="25" t="s">
        <v>80</v>
      </c>
      <c r="C45" s="28">
        <v>38</v>
      </c>
      <c r="D45" s="48">
        <f t="shared" si="6"/>
        <v>28.5</v>
      </c>
      <c r="E45" s="159">
        <f t="shared" si="4"/>
        <v>-5.5</v>
      </c>
      <c r="F45" s="28">
        <v>34</v>
      </c>
      <c r="G45" s="26">
        <v>45559</v>
      </c>
      <c r="H45" s="160">
        <f t="shared" si="5"/>
        <v>0.89473684210526316</v>
      </c>
      <c r="I45" s="27">
        <v>0</v>
      </c>
      <c r="J45" s="28">
        <v>3</v>
      </c>
      <c r="K45" s="148">
        <v>0</v>
      </c>
      <c r="L45" s="157">
        <f t="shared" si="7"/>
        <v>0.89473684210526316</v>
      </c>
    </row>
    <row r="46" spans="1:12" ht="16.5" customHeight="1" x14ac:dyDescent="0.25">
      <c r="A46" s="44" t="s">
        <v>81</v>
      </c>
      <c r="B46" s="25" t="s">
        <v>82</v>
      </c>
      <c r="C46" s="28">
        <v>53</v>
      </c>
      <c r="D46" s="48">
        <f t="shared" si="6"/>
        <v>39.75</v>
      </c>
      <c r="E46" s="159">
        <f t="shared" si="4"/>
        <v>-0.25</v>
      </c>
      <c r="F46" s="28">
        <v>40</v>
      </c>
      <c r="G46" s="26">
        <v>45603</v>
      </c>
      <c r="H46" s="160">
        <f t="shared" si="5"/>
        <v>0.75471698113207553</v>
      </c>
      <c r="I46" s="27">
        <v>0</v>
      </c>
      <c r="J46" s="28">
        <v>7</v>
      </c>
      <c r="K46" s="148">
        <v>0</v>
      </c>
      <c r="L46" s="157">
        <f t="shared" si="7"/>
        <v>0.75471698113207553</v>
      </c>
    </row>
    <row r="47" spans="1:12" ht="16.5" customHeight="1" x14ac:dyDescent="0.25">
      <c r="A47" s="44" t="s">
        <v>83</v>
      </c>
      <c r="B47" s="25" t="s">
        <v>84</v>
      </c>
      <c r="C47" s="28">
        <v>183</v>
      </c>
      <c r="D47" s="48">
        <f t="shared" si="6"/>
        <v>137.25</v>
      </c>
      <c r="E47" s="159">
        <f t="shared" si="4"/>
        <v>-9.75</v>
      </c>
      <c r="F47" s="28">
        <v>147</v>
      </c>
      <c r="G47" s="26">
        <v>45603</v>
      </c>
      <c r="H47" s="160">
        <f t="shared" si="5"/>
        <v>0.80327868852459017</v>
      </c>
      <c r="I47" s="28">
        <v>6</v>
      </c>
      <c r="J47" s="28">
        <v>11</v>
      </c>
      <c r="K47" s="148">
        <v>0</v>
      </c>
      <c r="L47" s="157">
        <f t="shared" si="7"/>
        <v>0.77049180327868849</v>
      </c>
    </row>
    <row r="48" spans="1:12" ht="16.5" customHeight="1" x14ac:dyDescent="0.25">
      <c r="A48" s="44" t="s">
        <v>85</v>
      </c>
      <c r="B48" s="25" t="s">
        <v>86</v>
      </c>
      <c r="C48" s="28">
        <v>58</v>
      </c>
      <c r="D48" s="48">
        <f t="shared" si="6"/>
        <v>43.5</v>
      </c>
      <c r="E48" s="159">
        <f t="shared" si="4"/>
        <v>-4.5</v>
      </c>
      <c r="F48" s="28">
        <v>48</v>
      </c>
      <c r="G48" s="26">
        <v>45601</v>
      </c>
      <c r="H48" s="160">
        <f t="shared" si="5"/>
        <v>0.82758620689655171</v>
      </c>
      <c r="I48" s="28">
        <v>5</v>
      </c>
      <c r="J48" s="28">
        <v>10</v>
      </c>
      <c r="K48" s="148">
        <v>0</v>
      </c>
      <c r="L48" s="157">
        <f t="shared" si="7"/>
        <v>0.74137931034482762</v>
      </c>
    </row>
    <row r="49" spans="1:12" ht="16.5" customHeight="1" x14ac:dyDescent="0.25">
      <c r="A49" s="44" t="s">
        <v>87</v>
      </c>
      <c r="B49" s="25" t="s">
        <v>88</v>
      </c>
      <c r="C49" s="28">
        <v>141</v>
      </c>
      <c r="D49" s="48">
        <f t="shared" si="6"/>
        <v>105.75</v>
      </c>
      <c r="E49" s="159">
        <f t="shared" si="4"/>
        <v>18.75</v>
      </c>
      <c r="F49" s="28">
        <v>87</v>
      </c>
      <c r="G49" s="26">
        <v>45596</v>
      </c>
      <c r="H49" s="160">
        <f t="shared" si="5"/>
        <v>0.61702127659574468</v>
      </c>
      <c r="I49" s="27">
        <v>1</v>
      </c>
      <c r="J49" s="28">
        <v>15</v>
      </c>
      <c r="K49" s="148">
        <v>0</v>
      </c>
      <c r="L49" s="157">
        <f t="shared" si="7"/>
        <v>0.60992907801418439</v>
      </c>
    </row>
    <row r="50" spans="1:12" ht="16.5" customHeight="1" x14ac:dyDescent="0.25">
      <c r="A50" s="44" t="s">
        <v>89</v>
      </c>
      <c r="B50" s="25" t="s">
        <v>90</v>
      </c>
      <c r="C50" s="28">
        <v>74</v>
      </c>
      <c r="D50" s="48">
        <f t="shared" si="6"/>
        <v>55.5</v>
      </c>
      <c r="E50" s="159">
        <f t="shared" si="4"/>
        <v>20.5</v>
      </c>
      <c r="F50" s="28">
        <v>35</v>
      </c>
      <c r="G50" s="26">
        <v>45548</v>
      </c>
      <c r="H50" s="160">
        <f t="shared" si="5"/>
        <v>0.47297297297297297</v>
      </c>
      <c r="I50" s="27">
        <v>0</v>
      </c>
      <c r="J50" s="28">
        <v>9</v>
      </c>
      <c r="K50" s="148">
        <v>0</v>
      </c>
      <c r="L50" s="157">
        <f t="shared" si="7"/>
        <v>0.47297297297297297</v>
      </c>
    </row>
    <row r="51" spans="1:12" ht="16.5" customHeight="1" x14ac:dyDescent="0.25">
      <c r="A51" s="44" t="s">
        <v>91</v>
      </c>
      <c r="B51" s="25" t="s">
        <v>92</v>
      </c>
      <c r="C51" s="28">
        <v>181</v>
      </c>
      <c r="D51" s="48">
        <f t="shared" si="6"/>
        <v>135.75</v>
      </c>
      <c r="E51" s="159">
        <f t="shared" si="4"/>
        <v>-5.25</v>
      </c>
      <c r="F51" s="28">
        <v>141</v>
      </c>
      <c r="G51" s="26">
        <v>45601</v>
      </c>
      <c r="H51" s="160">
        <f t="shared" si="5"/>
        <v>0.77900552486187846</v>
      </c>
      <c r="I51" s="28">
        <v>7</v>
      </c>
      <c r="J51" s="28">
        <v>10</v>
      </c>
      <c r="K51" s="148">
        <v>0</v>
      </c>
      <c r="L51" s="157">
        <f t="shared" si="7"/>
        <v>0.74033149171270718</v>
      </c>
    </row>
    <row r="52" spans="1:12" ht="16.5" customHeight="1" x14ac:dyDescent="0.25">
      <c r="A52" s="44" t="s">
        <v>93</v>
      </c>
      <c r="B52" s="25" t="s">
        <v>94</v>
      </c>
      <c r="C52" s="28">
        <v>17</v>
      </c>
      <c r="D52" s="48">
        <f t="shared" si="6"/>
        <v>12.75</v>
      </c>
      <c r="E52" s="159">
        <f t="shared" si="4"/>
        <v>1.75</v>
      </c>
      <c r="F52" s="28">
        <v>11</v>
      </c>
      <c r="G52" s="26">
        <v>45525</v>
      </c>
      <c r="H52" s="160">
        <f t="shared" si="5"/>
        <v>0.6470588235294118</v>
      </c>
      <c r="I52" s="27">
        <v>0</v>
      </c>
      <c r="J52" s="28">
        <v>6</v>
      </c>
      <c r="K52" s="148">
        <v>0</v>
      </c>
      <c r="L52" s="157">
        <f t="shared" si="7"/>
        <v>0.6470588235294118</v>
      </c>
    </row>
    <row r="53" spans="1:12" ht="16.5" customHeight="1" x14ac:dyDescent="0.25">
      <c r="A53" s="44" t="s">
        <v>95</v>
      </c>
      <c r="B53" s="25" t="s">
        <v>96</v>
      </c>
      <c r="C53" s="28">
        <v>113</v>
      </c>
      <c r="D53" s="48">
        <f t="shared" si="6"/>
        <v>84.75</v>
      </c>
      <c r="E53" s="159">
        <f t="shared" si="4"/>
        <v>1.75</v>
      </c>
      <c r="F53" s="28">
        <v>83</v>
      </c>
      <c r="G53" s="26">
        <v>45594</v>
      </c>
      <c r="H53" s="160">
        <f t="shared" si="5"/>
        <v>0.73451327433628322</v>
      </c>
      <c r="I53" s="28">
        <v>3</v>
      </c>
      <c r="J53" s="28">
        <v>10</v>
      </c>
      <c r="K53" s="148">
        <v>0</v>
      </c>
      <c r="L53" s="157">
        <f t="shared" si="7"/>
        <v>0.70796460176991149</v>
      </c>
    </row>
    <row r="54" spans="1:12" ht="16.5" customHeight="1" x14ac:dyDescent="0.25">
      <c r="A54" s="44" t="s">
        <v>97</v>
      </c>
      <c r="B54" s="25" t="s">
        <v>98</v>
      </c>
      <c r="C54" s="28">
        <v>59</v>
      </c>
      <c r="D54" s="48">
        <f t="shared" si="6"/>
        <v>44.25</v>
      </c>
      <c r="E54" s="159">
        <f t="shared" si="4"/>
        <v>-3.75</v>
      </c>
      <c r="F54" s="28">
        <v>48</v>
      </c>
      <c r="G54" s="26"/>
      <c r="H54" s="160">
        <f t="shared" si="5"/>
        <v>0.81355932203389836</v>
      </c>
      <c r="I54" s="27">
        <v>0</v>
      </c>
      <c r="J54" s="28">
        <v>9</v>
      </c>
      <c r="K54" s="148">
        <v>0</v>
      </c>
      <c r="L54" s="157">
        <f t="shared" si="7"/>
        <v>0.81355932203389836</v>
      </c>
    </row>
    <row r="55" spans="1:12" ht="16.5" customHeight="1" x14ac:dyDescent="0.25">
      <c r="A55" s="44" t="s">
        <v>99</v>
      </c>
      <c r="B55" s="25" t="s">
        <v>100</v>
      </c>
      <c r="C55" s="28">
        <v>118</v>
      </c>
      <c r="D55" s="48">
        <f t="shared" si="6"/>
        <v>88.5</v>
      </c>
      <c r="E55" s="159">
        <f t="shared" si="4"/>
        <v>15.5</v>
      </c>
      <c r="F55" s="28">
        <v>73</v>
      </c>
      <c r="G55" s="26">
        <v>45601</v>
      </c>
      <c r="H55" s="160">
        <f t="shared" si="5"/>
        <v>0.61864406779661019</v>
      </c>
      <c r="I55" s="28">
        <v>2</v>
      </c>
      <c r="J55" s="28">
        <v>9</v>
      </c>
      <c r="K55" s="148">
        <v>0</v>
      </c>
      <c r="L55" s="157">
        <f t="shared" si="7"/>
        <v>0.60169491525423724</v>
      </c>
    </row>
    <row r="56" spans="1:12" ht="16.5" customHeight="1" x14ac:dyDescent="0.25">
      <c r="A56" s="44" t="s">
        <v>101</v>
      </c>
      <c r="B56" s="25" t="s">
        <v>102</v>
      </c>
      <c r="C56" s="28">
        <v>67</v>
      </c>
      <c r="D56" s="48">
        <f t="shared" si="6"/>
        <v>50.25</v>
      </c>
      <c r="E56" s="159">
        <f t="shared" si="4"/>
        <v>7.25</v>
      </c>
      <c r="F56" s="28">
        <v>43</v>
      </c>
      <c r="G56" s="26">
        <v>45569</v>
      </c>
      <c r="H56" s="160">
        <f t="shared" si="5"/>
        <v>0.64179104477611937</v>
      </c>
      <c r="I56" s="27">
        <v>0</v>
      </c>
      <c r="J56" s="28">
        <v>7</v>
      </c>
      <c r="K56" s="148">
        <v>0</v>
      </c>
      <c r="L56" s="157">
        <f t="shared" si="7"/>
        <v>0.64179104477611937</v>
      </c>
    </row>
    <row r="57" spans="1:12" ht="16.5" customHeight="1" x14ac:dyDescent="0.25">
      <c r="A57" s="44" t="s">
        <v>103</v>
      </c>
      <c r="B57" s="25" t="s">
        <v>104</v>
      </c>
      <c r="C57" s="28">
        <v>110</v>
      </c>
      <c r="D57" s="48">
        <f t="shared" si="6"/>
        <v>82.5</v>
      </c>
      <c r="E57" s="159">
        <f t="shared" si="4"/>
        <v>25.5</v>
      </c>
      <c r="F57" s="28">
        <v>57</v>
      </c>
      <c r="G57" s="26">
        <v>45560</v>
      </c>
      <c r="H57" s="160">
        <f t="shared" si="5"/>
        <v>0.51818181818181819</v>
      </c>
      <c r="I57" s="27">
        <v>0</v>
      </c>
      <c r="J57" s="28">
        <v>23</v>
      </c>
      <c r="K57" s="148">
        <v>0</v>
      </c>
      <c r="L57" s="157">
        <f t="shared" si="7"/>
        <v>0.51818181818181819</v>
      </c>
    </row>
    <row r="58" spans="1:12" ht="16.5" customHeight="1" x14ac:dyDescent="0.25">
      <c r="A58" s="44" t="s">
        <v>105</v>
      </c>
      <c r="B58" s="25" t="s">
        <v>106</v>
      </c>
      <c r="C58" s="28">
        <v>33</v>
      </c>
      <c r="D58" s="48">
        <f t="shared" si="6"/>
        <v>24.75</v>
      </c>
      <c r="E58" s="159">
        <f t="shared" si="4"/>
        <v>-2.25</v>
      </c>
      <c r="F58" s="28">
        <v>27</v>
      </c>
      <c r="G58" s="26">
        <v>45604</v>
      </c>
      <c r="H58" s="160">
        <f t="shared" si="5"/>
        <v>0.81818181818181823</v>
      </c>
      <c r="I58" s="27">
        <v>0</v>
      </c>
      <c r="J58" s="28">
        <v>3</v>
      </c>
      <c r="K58" s="148">
        <v>0</v>
      </c>
      <c r="L58" s="157">
        <f t="shared" si="7"/>
        <v>0.81818181818181823</v>
      </c>
    </row>
    <row r="59" spans="1:12" ht="16.5" customHeight="1" x14ac:dyDescent="0.25">
      <c r="A59" s="44" t="s">
        <v>107</v>
      </c>
      <c r="B59" s="25" t="s">
        <v>108</v>
      </c>
      <c r="C59" s="28">
        <v>22</v>
      </c>
      <c r="D59" s="48">
        <f t="shared" si="6"/>
        <v>16.5</v>
      </c>
      <c r="E59" s="159">
        <f t="shared" si="4"/>
        <v>-0.5</v>
      </c>
      <c r="F59" s="28">
        <v>17</v>
      </c>
      <c r="G59" s="26">
        <v>45552</v>
      </c>
      <c r="H59" s="160">
        <f t="shared" si="5"/>
        <v>0.77272727272727271</v>
      </c>
      <c r="I59" s="27">
        <v>0</v>
      </c>
      <c r="J59" s="28">
        <v>4</v>
      </c>
      <c r="K59" s="148">
        <v>0</v>
      </c>
      <c r="L59" s="157">
        <f t="shared" si="7"/>
        <v>0.77272727272727271</v>
      </c>
    </row>
    <row r="60" spans="1:12" ht="16.5" customHeight="1" x14ac:dyDescent="0.25">
      <c r="A60" s="44" t="s">
        <v>109</v>
      </c>
      <c r="B60" s="25" t="s">
        <v>110</v>
      </c>
      <c r="C60" s="28">
        <v>134</v>
      </c>
      <c r="D60" s="48">
        <f t="shared" si="6"/>
        <v>100.5</v>
      </c>
      <c r="E60" s="159">
        <f t="shared" si="4"/>
        <v>26.5</v>
      </c>
      <c r="F60" s="28">
        <v>74</v>
      </c>
      <c r="G60" s="26">
        <v>45572</v>
      </c>
      <c r="H60" s="160">
        <f t="shared" si="5"/>
        <v>0.55223880597014929</v>
      </c>
      <c r="I60" s="27">
        <v>1</v>
      </c>
      <c r="J60" s="28">
        <v>7</v>
      </c>
      <c r="K60" s="148">
        <v>0</v>
      </c>
      <c r="L60" s="157">
        <f t="shared" si="7"/>
        <v>0.54477611940298509</v>
      </c>
    </row>
    <row r="61" spans="1:12" ht="16.5" customHeight="1" x14ac:dyDescent="0.25">
      <c r="A61" s="44" t="s">
        <v>111</v>
      </c>
      <c r="B61" s="25" t="s">
        <v>112</v>
      </c>
      <c r="C61" s="28">
        <v>22</v>
      </c>
      <c r="D61" s="48">
        <f t="shared" si="6"/>
        <v>16.5</v>
      </c>
      <c r="E61" s="159">
        <f t="shared" si="4"/>
        <v>0.5</v>
      </c>
      <c r="F61" s="28">
        <v>16</v>
      </c>
      <c r="G61" s="26"/>
      <c r="H61" s="160">
        <f t="shared" si="5"/>
        <v>0.72727272727272729</v>
      </c>
      <c r="I61" s="27">
        <v>0</v>
      </c>
      <c r="J61" s="28">
        <v>12</v>
      </c>
      <c r="K61" s="148">
        <v>0</v>
      </c>
      <c r="L61" s="157">
        <f t="shared" si="7"/>
        <v>0.72727272727272729</v>
      </c>
    </row>
    <row r="62" spans="1:12" ht="16.5" customHeight="1" x14ac:dyDescent="0.25">
      <c r="A62" s="44" t="s">
        <v>113</v>
      </c>
      <c r="B62" s="25" t="s">
        <v>114</v>
      </c>
      <c r="C62" s="28">
        <v>50</v>
      </c>
      <c r="D62" s="48">
        <f t="shared" si="6"/>
        <v>37.5</v>
      </c>
      <c r="E62" s="159">
        <f t="shared" si="4"/>
        <v>-2.5</v>
      </c>
      <c r="F62" s="28">
        <v>40</v>
      </c>
      <c r="G62" s="26">
        <v>45540</v>
      </c>
      <c r="H62" s="160">
        <f t="shared" si="5"/>
        <v>0.8</v>
      </c>
      <c r="I62" s="27">
        <v>0</v>
      </c>
      <c r="J62" s="28">
        <v>7</v>
      </c>
      <c r="K62" s="148">
        <v>0</v>
      </c>
      <c r="L62" s="157">
        <f t="shared" si="7"/>
        <v>0.8</v>
      </c>
    </row>
    <row r="63" spans="1:12" ht="16.5" customHeight="1" x14ac:dyDescent="0.25">
      <c r="A63" s="121" t="s">
        <v>115</v>
      </c>
      <c r="B63" s="122" t="s">
        <v>116</v>
      </c>
      <c r="C63" s="131">
        <v>140</v>
      </c>
      <c r="D63" s="161">
        <f t="shared" si="6"/>
        <v>105</v>
      </c>
      <c r="E63" s="162">
        <f t="shared" si="4"/>
        <v>21</v>
      </c>
      <c r="F63" s="131">
        <v>84</v>
      </c>
      <c r="G63" s="123">
        <v>45589</v>
      </c>
      <c r="H63" s="163">
        <f t="shared" si="5"/>
        <v>0.6</v>
      </c>
      <c r="I63" s="131">
        <v>10</v>
      </c>
      <c r="J63" s="131">
        <v>6</v>
      </c>
      <c r="K63" s="164">
        <v>1</v>
      </c>
      <c r="L63" s="165">
        <f t="shared" si="7"/>
        <v>0.5357142857142857</v>
      </c>
    </row>
    <row r="64" spans="1:12" ht="16.5" customHeight="1" x14ac:dyDescent="0.25">
      <c r="A64" s="135"/>
      <c r="B64" s="78"/>
      <c r="C64" s="154"/>
      <c r="D64" s="154"/>
      <c r="E64" s="154"/>
      <c r="F64" s="153"/>
      <c r="G64" s="79"/>
      <c r="H64" s="156"/>
      <c r="I64" s="80"/>
      <c r="J64" s="80"/>
      <c r="K64" s="80"/>
      <c r="L64" s="80"/>
    </row>
    <row r="65" spans="1:12" ht="16.5" customHeight="1" x14ac:dyDescent="0.3">
      <c r="A65" s="135"/>
      <c r="B65" s="129" t="s">
        <v>117</v>
      </c>
      <c r="C65" s="136"/>
      <c r="D65" s="154"/>
      <c r="E65" s="154"/>
      <c r="F65" s="80"/>
      <c r="G65" s="79"/>
      <c r="H65" s="156"/>
      <c r="I65" s="80"/>
      <c r="J65" s="80"/>
      <c r="K65" s="80"/>
      <c r="L65" s="80"/>
    </row>
    <row r="66" spans="1:12" ht="16.5" customHeight="1" x14ac:dyDescent="0.25">
      <c r="A66" s="135"/>
      <c r="B66" s="109" t="s">
        <v>46</v>
      </c>
      <c r="C66" s="112">
        <f>SUM(C28:C63)</f>
        <v>3422</v>
      </c>
      <c r="D66" s="154">
        <f>SUM(D28:D65)</f>
        <v>2566.5</v>
      </c>
      <c r="E66" s="155">
        <f>SUM(E28:E65)</f>
        <v>280.5</v>
      </c>
      <c r="F66" s="112">
        <f>SUM(F28:F65)</f>
        <v>2286</v>
      </c>
      <c r="G66" s="79"/>
      <c r="H66" s="156"/>
      <c r="I66" s="112">
        <f>SUM(I28:I65)</f>
        <v>57</v>
      </c>
      <c r="J66" s="112">
        <f>SUM(J28:J65)</f>
        <v>352</v>
      </c>
      <c r="K66" s="112">
        <f>SUM(K28:K65)</f>
        <v>2</v>
      </c>
      <c r="L66" s="156">
        <f>(F66-(I66-K99))/(C66)</f>
        <v>0.6513734658094682</v>
      </c>
    </row>
    <row r="67" spans="1:12" s="60" customFormat="1" ht="16.5" customHeight="1" x14ac:dyDescent="0.3">
      <c r="A67" s="135"/>
      <c r="B67" s="109"/>
      <c r="C67" s="137" t="s">
        <v>622</v>
      </c>
      <c r="D67" s="138"/>
      <c r="E67" s="139"/>
      <c r="F67" s="137"/>
      <c r="G67" s="79"/>
      <c r="H67" s="64"/>
      <c r="I67" s="112"/>
      <c r="J67" s="110"/>
      <c r="K67" s="110"/>
      <c r="L67" s="64"/>
    </row>
    <row r="68" spans="1:12" ht="16.5" customHeight="1" x14ac:dyDescent="0.3">
      <c r="A68" s="132"/>
      <c r="B68" s="133" t="str">
        <f>B21</f>
        <v>Target Date 12/11/2024 GOAL 75%</v>
      </c>
      <c r="C68" s="46"/>
      <c r="D68" s="46"/>
      <c r="E68" s="46"/>
      <c r="F68" s="63"/>
      <c r="G68" s="70"/>
      <c r="H68" s="134"/>
      <c r="I68" s="71"/>
      <c r="J68" s="63"/>
      <c r="K68" s="63"/>
      <c r="L68" s="63"/>
    </row>
    <row r="69" spans="1:12" ht="16.5" customHeight="1" x14ac:dyDescent="0.3">
      <c r="A69" s="113" t="s">
        <v>118</v>
      </c>
      <c r="B69" s="6"/>
      <c r="C69" s="38"/>
      <c r="D69" s="38"/>
      <c r="E69" s="38"/>
      <c r="F69" s="6"/>
      <c r="G69" s="39"/>
      <c r="H69" s="12">
        <f>H1</f>
        <v>45610</v>
      </c>
      <c r="I69" s="17"/>
      <c r="J69" s="6"/>
      <c r="K69" s="6"/>
      <c r="L69" s="6"/>
    </row>
    <row r="70" spans="1:12" ht="16.5" customHeight="1" x14ac:dyDescent="0.25">
      <c r="A70" s="113" t="s">
        <v>617</v>
      </c>
      <c r="B70" s="6"/>
      <c r="C70" s="38"/>
      <c r="D70" s="38"/>
      <c r="E70" s="38"/>
      <c r="F70" s="6"/>
      <c r="G70" s="34"/>
      <c r="H70" s="35"/>
      <c r="I70" s="17"/>
      <c r="J70" s="6"/>
      <c r="K70" s="6"/>
      <c r="L70" s="6"/>
    </row>
    <row r="71" spans="1:12" ht="16.5" customHeight="1" x14ac:dyDescent="0.3">
      <c r="A71" s="41"/>
      <c r="B71" s="14"/>
      <c r="C71" s="38"/>
      <c r="D71" s="38"/>
      <c r="E71" s="38"/>
      <c r="F71" s="6"/>
      <c r="G71" s="34"/>
      <c r="H71" s="35"/>
      <c r="I71" s="17"/>
      <c r="J71" s="6"/>
      <c r="K71" s="16" t="s">
        <v>10</v>
      </c>
      <c r="L71" s="6"/>
    </row>
    <row r="72" spans="1:12" ht="16.5" customHeight="1" x14ac:dyDescent="0.3">
      <c r="A72" s="41"/>
      <c r="B72" s="6"/>
      <c r="C72" s="36">
        <f>C4</f>
        <v>2025</v>
      </c>
      <c r="D72" s="37">
        <f>D4</f>
        <v>0.75</v>
      </c>
      <c r="E72" s="16" t="s">
        <v>11</v>
      </c>
      <c r="F72" s="16" t="s">
        <v>12</v>
      </c>
      <c r="G72" s="16" t="s">
        <v>13</v>
      </c>
      <c r="H72" s="16" t="s">
        <v>14</v>
      </c>
      <c r="I72" s="17"/>
      <c r="J72" s="6"/>
      <c r="K72" s="16" t="s">
        <v>15</v>
      </c>
      <c r="L72" s="6"/>
    </row>
    <row r="73" spans="1:12" ht="16.5" customHeight="1" x14ac:dyDescent="0.3">
      <c r="A73" s="108"/>
      <c r="B73" s="15"/>
      <c r="C73" s="151" t="s">
        <v>16</v>
      </c>
      <c r="D73" s="151" t="s">
        <v>17</v>
      </c>
      <c r="E73" s="152">
        <f>E5</f>
        <v>0.75</v>
      </c>
      <c r="F73" s="151" t="str">
        <f>F5</f>
        <v>2025 MEMB</v>
      </c>
      <c r="G73" s="151" t="s">
        <v>19</v>
      </c>
      <c r="H73" s="151" t="s">
        <v>16</v>
      </c>
      <c r="I73" s="151" t="str">
        <f>I5</f>
        <v>NEW</v>
      </c>
      <c r="J73" s="151" t="s">
        <v>21</v>
      </c>
      <c r="K73" s="151" t="s">
        <v>22</v>
      </c>
      <c r="L73" s="62" t="s">
        <v>23</v>
      </c>
    </row>
    <row r="74" spans="1:12" ht="16.5" customHeight="1" x14ac:dyDescent="0.25">
      <c r="A74" s="153" t="s">
        <v>119</v>
      </c>
      <c r="B74" s="65" t="s">
        <v>120</v>
      </c>
      <c r="C74" s="112">
        <v>89</v>
      </c>
      <c r="D74" s="154">
        <f>SUM(C74*0.75)</f>
        <v>66.75</v>
      </c>
      <c r="E74" s="155">
        <f t="shared" ref="E74:E125" si="8">SUM(D74-F74)</f>
        <v>-9.25</v>
      </c>
      <c r="F74" s="112">
        <v>76</v>
      </c>
      <c r="G74" s="79">
        <v>45604</v>
      </c>
      <c r="H74" s="156">
        <f t="shared" ref="H74:H125" si="9">SUM(F74/C74)</f>
        <v>0.8539325842696629</v>
      </c>
      <c r="I74" s="80">
        <v>4</v>
      </c>
      <c r="J74" s="112">
        <v>5</v>
      </c>
      <c r="K74" s="80">
        <v>0</v>
      </c>
      <c r="L74" s="157">
        <f>(F74-(I74-K74))/(C74)</f>
        <v>0.8089887640449438</v>
      </c>
    </row>
    <row r="75" spans="1:12" ht="16.5" customHeight="1" x14ac:dyDescent="0.25">
      <c r="A75" s="153" t="s">
        <v>121</v>
      </c>
      <c r="B75" s="65" t="s">
        <v>122</v>
      </c>
      <c r="C75" s="112">
        <v>21</v>
      </c>
      <c r="D75" s="154">
        <f t="shared" ref="D75:D125" si="10">SUM(C75*0.75)</f>
        <v>15.75</v>
      </c>
      <c r="E75" s="155">
        <f t="shared" si="8"/>
        <v>-0.25</v>
      </c>
      <c r="F75" s="112">
        <v>16</v>
      </c>
      <c r="G75" s="79">
        <v>45597</v>
      </c>
      <c r="H75" s="156">
        <f t="shared" si="9"/>
        <v>0.76190476190476186</v>
      </c>
      <c r="I75" s="80">
        <v>0</v>
      </c>
      <c r="J75" s="112">
        <v>2</v>
      </c>
      <c r="K75" s="80">
        <v>0</v>
      </c>
      <c r="L75" s="157">
        <f t="shared" ref="L75:L125" si="11">(F75-(I75-K75))/(C75)</f>
        <v>0.76190476190476186</v>
      </c>
    </row>
    <row r="76" spans="1:12" ht="16.5" customHeight="1" x14ac:dyDescent="0.25">
      <c r="A76" s="153" t="s">
        <v>123</v>
      </c>
      <c r="B76" s="65" t="s">
        <v>124</v>
      </c>
      <c r="C76" s="112">
        <v>43</v>
      </c>
      <c r="D76" s="154">
        <f t="shared" si="10"/>
        <v>32.25</v>
      </c>
      <c r="E76" s="155">
        <f t="shared" si="8"/>
        <v>-1.75</v>
      </c>
      <c r="F76" s="112">
        <v>34</v>
      </c>
      <c r="G76" s="79">
        <v>45568</v>
      </c>
      <c r="H76" s="156">
        <f t="shared" si="9"/>
        <v>0.79069767441860461</v>
      </c>
      <c r="I76" s="112">
        <v>2</v>
      </c>
      <c r="J76" s="112">
        <v>11</v>
      </c>
      <c r="K76" s="80">
        <v>0</v>
      </c>
      <c r="L76" s="157">
        <f t="shared" si="11"/>
        <v>0.7441860465116279</v>
      </c>
    </row>
    <row r="77" spans="1:12" ht="16.5" customHeight="1" x14ac:dyDescent="0.25">
      <c r="A77" s="153" t="s">
        <v>125</v>
      </c>
      <c r="B77" s="65" t="s">
        <v>126</v>
      </c>
      <c r="C77" s="112">
        <v>23</v>
      </c>
      <c r="D77" s="154">
        <f t="shared" si="10"/>
        <v>17.25</v>
      </c>
      <c r="E77" s="155">
        <f t="shared" si="8"/>
        <v>3.25</v>
      </c>
      <c r="F77" s="112">
        <v>14</v>
      </c>
      <c r="G77" s="79">
        <v>45534</v>
      </c>
      <c r="H77" s="156">
        <f t="shared" si="9"/>
        <v>0.60869565217391308</v>
      </c>
      <c r="I77" s="80">
        <v>0</v>
      </c>
      <c r="J77" s="112">
        <v>3</v>
      </c>
      <c r="K77" s="80">
        <v>0</v>
      </c>
      <c r="L77" s="157">
        <f t="shared" si="11"/>
        <v>0.60869565217391308</v>
      </c>
    </row>
    <row r="78" spans="1:12" ht="16.5" customHeight="1" x14ac:dyDescent="0.25">
      <c r="A78" s="153" t="s">
        <v>127</v>
      </c>
      <c r="B78" s="65" t="s">
        <v>128</v>
      </c>
      <c r="C78" s="112">
        <v>71</v>
      </c>
      <c r="D78" s="154">
        <f t="shared" si="10"/>
        <v>53.25</v>
      </c>
      <c r="E78" s="155">
        <f t="shared" si="8"/>
        <v>-1.75</v>
      </c>
      <c r="F78" s="112">
        <v>55</v>
      </c>
      <c r="G78" s="79">
        <v>45607</v>
      </c>
      <c r="H78" s="156">
        <f t="shared" si="9"/>
        <v>0.77464788732394363</v>
      </c>
      <c r="I78" s="112">
        <v>6</v>
      </c>
      <c r="J78" s="112">
        <v>7</v>
      </c>
      <c r="K78" s="112">
        <v>1</v>
      </c>
      <c r="L78" s="157">
        <f t="shared" si="11"/>
        <v>0.70422535211267601</v>
      </c>
    </row>
    <row r="79" spans="1:12" ht="16.5" customHeight="1" x14ac:dyDescent="0.25">
      <c r="A79" s="153" t="s">
        <v>129</v>
      </c>
      <c r="B79" s="65" t="s">
        <v>130</v>
      </c>
      <c r="C79" s="112">
        <v>69</v>
      </c>
      <c r="D79" s="154">
        <f t="shared" si="10"/>
        <v>51.75</v>
      </c>
      <c r="E79" s="155">
        <f t="shared" si="8"/>
        <v>1.75</v>
      </c>
      <c r="F79" s="112">
        <v>50</v>
      </c>
      <c r="G79" s="79">
        <v>45594</v>
      </c>
      <c r="H79" s="156">
        <f t="shared" si="9"/>
        <v>0.72463768115942029</v>
      </c>
      <c r="I79" s="112">
        <v>1</v>
      </c>
      <c r="J79" s="112">
        <v>6</v>
      </c>
      <c r="K79" s="80">
        <v>0</v>
      </c>
      <c r="L79" s="157">
        <f t="shared" si="11"/>
        <v>0.71014492753623193</v>
      </c>
    </row>
    <row r="80" spans="1:12" ht="16.5" customHeight="1" x14ac:dyDescent="0.25">
      <c r="A80" s="153" t="s">
        <v>131</v>
      </c>
      <c r="B80" s="65" t="s">
        <v>132</v>
      </c>
      <c r="C80" s="112">
        <v>38</v>
      </c>
      <c r="D80" s="154">
        <f t="shared" si="10"/>
        <v>28.5</v>
      </c>
      <c r="E80" s="155">
        <f t="shared" si="8"/>
        <v>5.5</v>
      </c>
      <c r="F80" s="112">
        <v>23</v>
      </c>
      <c r="G80" s="79">
        <v>45530</v>
      </c>
      <c r="H80" s="156">
        <f t="shared" si="9"/>
        <v>0.60526315789473684</v>
      </c>
      <c r="I80" s="80">
        <v>0</v>
      </c>
      <c r="J80" s="112">
        <v>2</v>
      </c>
      <c r="K80" s="80">
        <v>0</v>
      </c>
      <c r="L80" s="157">
        <f t="shared" si="11"/>
        <v>0.60526315789473684</v>
      </c>
    </row>
    <row r="81" spans="1:12" ht="16.5" customHeight="1" x14ac:dyDescent="0.25">
      <c r="A81" s="153" t="s">
        <v>133</v>
      </c>
      <c r="B81" s="65" t="s">
        <v>134</v>
      </c>
      <c r="C81" s="112">
        <v>80</v>
      </c>
      <c r="D81" s="154">
        <f t="shared" si="10"/>
        <v>60</v>
      </c>
      <c r="E81" s="155">
        <f t="shared" si="8"/>
        <v>21</v>
      </c>
      <c r="F81" s="112">
        <v>39</v>
      </c>
      <c r="G81" s="79">
        <v>45607</v>
      </c>
      <c r="H81" s="156">
        <f t="shared" si="9"/>
        <v>0.48749999999999999</v>
      </c>
      <c r="I81" s="80">
        <v>0</v>
      </c>
      <c r="J81" s="112">
        <v>5</v>
      </c>
      <c r="K81" s="80">
        <v>0</v>
      </c>
      <c r="L81" s="157">
        <f t="shared" si="11"/>
        <v>0.48749999999999999</v>
      </c>
    </row>
    <row r="82" spans="1:12" ht="16.5" customHeight="1" x14ac:dyDescent="0.25">
      <c r="A82" s="153" t="s">
        <v>135</v>
      </c>
      <c r="B82" s="65" t="s">
        <v>136</v>
      </c>
      <c r="C82" s="112">
        <v>89</v>
      </c>
      <c r="D82" s="154">
        <f t="shared" si="10"/>
        <v>66.75</v>
      </c>
      <c r="E82" s="155">
        <f t="shared" si="8"/>
        <v>4.75</v>
      </c>
      <c r="F82" s="112">
        <v>62</v>
      </c>
      <c r="G82" s="79">
        <v>45601</v>
      </c>
      <c r="H82" s="156">
        <f t="shared" si="9"/>
        <v>0.6966292134831461</v>
      </c>
      <c r="I82" s="80">
        <v>2</v>
      </c>
      <c r="J82" s="112">
        <v>7</v>
      </c>
      <c r="K82" s="80">
        <v>1</v>
      </c>
      <c r="L82" s="157">
        <f t="shared" si="11"/>
        <v>0.6853932584269663</v>
      </c>
    </row>
    <row r="83" spans="1:12" ht="16.5" customHeight="1" x14ac:dyDescent="0.25">
      <c r="A83" s="153" t="s">
        <v>137</v>
      </c>
      <c r="B83" s="65" t="s">
        <v>138</v>
      </c>
      <c r="C83" s="112">
        <v>90</v>
      </c>
      <c r="D83" s="154">
        <f t="shared" si="10"/>
        <v>67.5</v>
      </c>
      <c r="E83" s="155">
        <f t="shared" si="8"/>
        <v>9.5</v>
      </c>
      <c r="F83" s="112">
        <v>58</v>
      </c>
      <c r="G83" s="79">
        <v>45562</v>
      </c>
      <c r="H83" s="156">
        <f t="shared" si="9"/>
        <v>0.64444444444444449</v>
      </c>
      <c r="I83" s="80">
        <v>0</v>
      </c>
      <c r="J83" s="112">
        <v>10</v>
      </c>
      <c r="K83" s="80">
        <v>0</v>
      </c>
      <c r="L83" s="157">
        <f t="shared" si="11"/>
        <v>0.64444444444444449</v>
      </c>
    </row>
    <row r="84" spans="1:12" ht="16.5" customHeight="1" x14ac:dyDescent="0.25">
      <c r="A84" s="153" t="s">
        <v>139</v>
      </c>
      <c r="B84" s="65" t="s">
        <v>140</v>
      </c>
      <c r="C84" s="112">
        <v>104</v>
      </c>
      <c r="D84" s="154">
        <f t="shared" si="10"/>
        <v>78</v>
      </c>
      <c r="E84" s="155">
        <f t="shared" si="8"/>
        <v>8</v>
      </c>
      <c r="F84" s="112">
        <v>70</v>
      </c>
      <c r="G84" s="79">
        <v>45562</v>
      </c>
      <c r="H84" s="156">
        <f t="shared" si="9"/>
        <v>0.67307692307692313</v>
      </c>
      <c r="I84" s="80">
        <v>0</v>
      </c>
      <c r="J84" s="112">
        <v>5</v>
      </c>
      <c r="K84" s="80">
        <v>0</v>
      </c>
      <c r="L84" s="157">
        <f t="shared" si="11"/>
        <v>0.67307692307692313</v>
      </c>
    </row>
    <row r="85" spans="1:12" ht="16.5" customHeight="1" x14ac:dyDescent="0.25">
      <c r="A85" s="153" t="s">
        <v>141</v>
      </c>
      <c r="B85" s="65" t="s">
        <v>142</v>
      </c>
      <c r="C85" s="112">
        <v>30</v>
      </c>
      <c r="D85" s="154">
        <f t="shared" si="10"/>
        <v>22.5</v>
      </c>
      <c r="E85" s="155">
        <f t="shared" si="8"/>
        <v>-1.5</v>
      </c>
      <c r="F85" s="112">
        <v>24</v>
      </c>
      <c r="G85" s="79">
        <v>45548</v>
      </c>
      <c r="H85" s="156">
        <f t="shared" si="9"/>
        <v>0.8</v>
      </c>
      <c r="I85" s="112">
        <v>2</v>
      </c>
      <c r="J85" s="112">
        <v>3</v>
      </c>
      <c r="K85" s="80">
        <v>0</v>
      </c>
      <c r="L85" s="157">
        <f t="shared" si="11"/>
        <v>0.73333333333333328</v>
      </c>
    </row>
    <row r="86" spans="1:12" ht="16.5" customHeight="1" x14ac:dyDescent="0.25">
      <c r="A86" s="129" t="s">
        <v>143</v>
      </c>
      <c r="B86" s="65" t="s">
        <v>144</v>
      </c>
      <c r="C86" s="112">
        <v>178</v>
      </c>
      <c r="D86" s="154">
        <f t="shared" si="10"/>
        <v>133.5</v>
      </c>
      <c r="E86" s="155">
        <f t="shared" si="8"/>
        <v>25.5</v>
      </c>
      <c r="F86" s="112">
        <v>108</v>
      </c>
      <c r="G86" s="79">
        <v>45597</v>
      </c>
      <c r="H86" s="156">
        <f t="shared" si="9"/>
        <v>0.6067415730337079</v>
      </c>
      <c r="I86" s="80">
        <v>0</v>
      </c>
      <c r="J86" s="112">
        <v>23</v>
      </c>
      <c r="K86" s="80">
        <v>0</v>
      </c>
      <c r="L86" s="157">
        <f t="shared" si="11"/>
        <v>0.6067415730337079</v>
      </c>
    </row>
    <row r="87" spans="1:12" ht="16.5" customHeight="1" x14ac:dyDescent="0.25">
      <c r="A87" s="129" t="s">
        <v>145</v>
      </c>
      <c r="B87" s="65" t="s">
        <v>146</v>
      </c>
      <c r="C87" s="112">
        <v>105</v>
      </c>
      <c r="D87" s="154">
        <f t="shared" si="10"/>
        <v>78.75</v>
      </c>
      <c r="E87" s="155">
        <f t="shared" si="8"/>
        <v>9.75</v>
      </c>
      <c r="F87" s="112">
        <v>69</v>
      </c>
      <c r="G87" s="79">
        <v>45574</v>
      </c>
      <c r="H87" s="156">
        <f t="shared" si="9"/>
        <v>0.65714285714285714</v>
      </c>
      <c r="I87" s="112">
        <v>2</v>
      </c>
      <c r="J87" s="112">
        <v>6</v>
      </c>
      <c r="K87" s="80">
        <v>0</v>
      </c>
      <c r="L87" s="157">
        <f t="shared" si="11"/>
        <v>0.63809523809523805</v>
      </c>
    </row>
    <row r="88" spans="1:12" ht="16.5" customHeight="1" x14ac:dyDescent="0.25">
      <c r="A88" s="129" t="s">
        <v>147</v>
      </c>
      <c r="B88" s="65" t="s">
        <v>148</v>
      </c>
      <c r="C88" s="112">
        <v>16</v>
      </c>
      <c r="D88" s="154">
        <f t="shared" si="10"/>
        <v>12</v>
      </c>
      <c r="E88" s="155">
        <f t="shared" si="8"/>
        <v>5</v>
      </c>
      <c r="F88" s="112">
        <v>7</v>
      </c>
      <c r="G88" s="79"/>
      <c r="H88" s="156">
        <f t="shared" si="9"/>
        <v>0.4375</v>
      </c>
      <c r="I88" s="80">
        <v>0</v>
      </c>
      <c r="J88" s="112">
        <v>2</v>
      </c>
      <c r="K88" s="80">
        <v>0</v>
      </c>
      <c r="L88" s="157">
        <f t="shared" si="11"/>
        <v>0.4375</v>
      </c>
    </row>
    <row r="89" spans="1:12" ht="16.5" customHeight="1" x14ac:dyDescent="0.25">
      <c r="A89" s="129" t="s">
        <v>149</v>
      </c>
      <c r="B89" s="65" t="s">
        <v>150</v>
      </c>
      <c r="C89" s="112">
        <v>182</v>
      </c>
      <c r="D89" s="154">
        <f t="shared" si="10"/>
        <v>136.5</v>
      </c>
      <c r="E89" s="155">
        <f t="shared" si="8"/>
        <v>17.5</v>
      </c>
      <c r="F89" s="112">
        <v>119</v>
      </c>
      <c r="G89" s="79">
        <v>45587</v>
      </c>
      <c r="H89" s="156">
        <f t="shared" si="9"/>
        <v>0.65384615384615385</v>
      </c>
      <c r="I89" s="112">
        <v>3</v>
      </c>
      <c r="J89" s="112">
        <v>9</v>
      </c>
      <c r="K89" s="80">
        <v>0</v>
      </c>
      <c r="L89" s="157">
        <f t="shared" si="11"/>
        <v>0.63736263736263732</v>
      </c>
    </row>
    <row r="90" spans="1:12" ht="16.5" customHeight="1" x14ac:dyDescent="0.25">
      <c r="A90" s="129" t="s">
        <v>151</v>
      </c>
      <c r="B90" s="65" t="s">
        <v>152</v>
      </c>
      <c r="C90" s="112">
        <v>155</v>
      </c>
      <c r="D90" s="154">
        <f t="shared" si="10"/>
        <v>116.25</v>
      </c>
      <c r="E90" s="155">
        <f t="shared" si="8"/>
        <v>-5.75</v>
      </c>
      <c r="F90" s="112">
        <v>122</v>
      </c>
      <c r="G90" s="79">
        <v>45596</v>
      </c>
      <c r="H90" s="156">
        <f t="shared" si="9"/>
        <v>0.7870967741935484</v>
      </c>
      <c r="I90" s="112">
        <v>3</v>
      </c>
      <c r="J90" s="112">
        <v>11</v>
      </c>
      <c r="K90" s="80">
        <v>0</v>
      </c>
      <c r="L90" s="157">
        <f t="shared" si="11"/>
        <v>0.76774193548387093</v>
      </c>
    </row>
    <row r="91" spans="1:12" ht="16.5" customHeight="1" x14ac:dyDescent="0.25">
      <c r="A91" s="129" t="s">
        <v>153</v>
      </c>
      <c r="B91" s="65" t="s">
        <v>154</v>
      </c>
      <c r="C91" s="112">
        <v>74</v>
      </c>
      <c r="D91" s="154">
        <f t="shared" si="10"/>
        <v>55.5</v>
      </c>
      <c r="E91" s="155">
        <f t="shared" si="8"/>
        <v>21.5</v>
      </c>
      <c r="F91" s="112">
        <v>34</v>
      </c>
      <c r="G91" s="79">
        <v>45590</v>
      </c>
      <c r="H91" s="156">
        <f t="shared" si="9"/>
        <v>0.45945945945945948</v>
      </c>
      <c r="I91" s="80">
        <v>1</v>
      </c>
      <c r="J91" s="112">
        <v>2</v>
      </c>
      <c r="K91" s="80">
        <v>0</v>
      </c>
      <c r="L91" s="157">
        <f t="shared" si="11"/>
        <v>0.44594594594594594</v>
      </c>
    </row>
    <row r="92" spans="1:12" ht="16.5" customHeight="1" x14ac:dyDescent="0.25">
      <c r="A92" s="129" t="s">
        <v>155</v>
      </c>
      <c r="B92" s="65" t="s">
        <v>156</v>
      </c>
      <c r="C92" s="112">
        <v>315</v>
      </c>
      <c r="D92" s="154">
        <f t="shared" si="10"/>
        <v>236.25</v>
      </c>
      <c r="E92" s="155">
        <f t="shared" si="8"/>
        <v>30.25</v>
      </c>
      <c r="F92" s="112">
        <v>206</v>
      </c>
      <c r="G92" s="79">
        <v>45595</v>
      </c>
      <c r="H92" s="156">
        <f t="shared" si="9"/>
        <v>0.65396825396825398</v>
      </c>
      <c r="I92" s="80">
        <v>0</v>
      </c>
      <c r="J92" s="112">
        <v>23</v>
      </c>
      <c r="K92" s="80">
        <v>13</v>
      </c>
      <c r="L92" s="157">
        <f t="shared" si="11"/>
        <v>0.69523809523809521</v>
      </c>
    </row>
    <row r="93" spans="1:12" ht="16.5" customHeight="1" x14ac:dyDescent="0.25">
      <c r="A93" s="129" t="s">
        <v>157</v>
      </c>
      <c r="B93" s="65" t="s">
        <v>158</v>
      </c>
      <c r="C93" s="112">
        <v>19</v>
      </c>
      <c r="D93" s="154">
        <f t="shared" si="10"/>
        <v>14.25</v>
      </c>
      <c r="E93" s="155">
        <f t="shared" si="8"/>
        <v>3.25</v>
      </c>
      <c r="F93" s="112">
        <v>11</v>
      </c>
      <c r="G93" s="79">
        <v>45601</v>
      </c>
      <c r="H93" s="156">
        <f t="shared" si="9"/>
        <v>0.57894736842105265</v>
      </c>
      <c r="I93" s="80">
        <v>0</v>
      </c>
      <c r="J93" s="112">
        <v>2</v>
      </c>
      <c r="K93" s="80">
        <v>0</v>
      </c>
      <c r="L93" s="157">
        <f t="shared" si="11"/>
        <v>0.57894736842105265</v>
      </c>
    </row>
    <row r="94" spans="1:12" ht="16.5" customHeight="1" x14ac:dyDescent="0.25">
      <c r="A94" s="129" t="s">
        <v>159</v>
      </c>
      <c r="B94" s="65" t="s">
        <v>160</v>
      </c>
      <c r="C94" s="112">
        <v>22</v>
      </c>
      <c r="D94" s="154">
        <f t="shared" si="10"/>
        <v>16.5</v>
      </c>
      <c r="E94" s="155">
        <f t="shared" si="8"/>
        <v>4.5</v>
      </c>
      <c r="F94" s="112">
        <v>12</v>
      </c>
      <c r="G94" s="79">
        <v>45586</v>
      </c>
      <c r="H94" s="156">
        <f t="shared" si="9"/>
        <v>0.54545454545454541</v>
      </c>
      <c r="I94" s="80">
        <v>0</v>
      </c>
      <c r="J94" s="112">
        <v>2</v>
      </c>
      <c r="K94" s="80">
        <v>0</v>
      </c>
      <c r="L94" s="157">
        <f t="shared" si="11"/>
        <v>0.54545454545454541</v>
      </c>
    </row>
    <row r="95" spans="1:12" ht="16.5" customHeight="1" x14ac:dyDescent="0.25">
      <c r="A95" s="129" t="s">
        <v>161</v>
      </c>
      <c r="B95" s="65" t="s">
        <v>162</v>
      </c>
      <c r="C95" s="112">
        <v>52</v>
      </c>
      <c r="D95" s="154">
        <f t="shared" si="10"/>
        <v>39</v>
      </c>
      <c r="E95" s="155">
        <f t="shared" si="8"/>
        <v>-6</v>
      </c>
      <c r="F95" s="112">
        <v>45</v>
      </c>
      <c r="G95" s="79">
        <v>45595</v>
      </c>
      <c r="H95" s="156">
        <f t="shared" si="9"/>
        <v>0.86538461538461542</v>
      </c>
      <c r="I95" s="112">
        <v>1</v>
      </c>
      <c r="J95" s="112">
        <v>9</v>
      </c>
      <c r="K95" s="112">
        <v>1</v>
      </c>
      <c r="L95" s="157">
        <f t="shared" si="11"/>
        <v>0.86538461538461542</v>
      </c>
    </row>
    <row r="96" spans="1:12" ht="16.5" customHeight="1" x14ac:dyDescent="0.25">
      <c r="A96" s="129" t="s">
        <v>163</v>
      </c>
      <c r="B96" s="65" t="s">
        <v>164</v>
      </c>
      <c r="C96" s="112">
        <v>21</v>
      </c>
      <c r="D96" s="154">
        <f t="shared" si="10"/>
        <v>15.75</v>
      </c>
      <c r="E96" s="155">
        <f t="shared" si="8"/>
        <v>0.75</v>
      </c>
      <c r="F96" s="112">
        <v>15</v>
      </c>
      <c r="G96" s="79">
        <v>45604</v>
      </c>
      <c r="H96" s="156">
        <f t="shared" si="9"/>
        <v>0.7142857142857143</v>
      </c>
      <c r="I96" s="80">
        <v>0</v>
      </c>
      <c r="J96" s="112">
        <v>3</v>
      </c>
      <c r="K96" s="80">
        <v>0</v>
      </c>
      <c r="L96" s="157">
        <f t="shared" si="11"/>
        <v>0.7142857142857143</v>
      </c>
    </row>
    <row r="97" spans="1:12" ht="16.5" customHeight="1" x14ac:dyDescent="0.25">
      <c r="A97" s="129" t="s">
        <v>165</v>
      </c>
      <c r="B97" s="65" t="s">
        <v>166</v>
      </c>
      <c r="C97" s="112">
        <v>50</v>
      </c>
      <c r="D97" s="154">
        <f t="shared" si="10"/>
        <v>37.5</v>
      </c>
      <c r="E97" s="155">
        <f t="shared" si="8"/>
        <v>-0.5</v>
      </c>
      <c r="F97" s="112">
        <v>38</v>
      </c>
      <c r="G97" s="79">
        <v>45574</v>
      </c>
      <c r="H97" s="156">
        <f t="shared" si="9"/>
        <v>0.76</v>
      </c>
      <c r="I97" s="80">
        <v>0</v>
      </c>
      <c r="J97" s="112">
        <v>9</v>
      </c>
      <c r="K97" s="80">
        <v>0</v>
      </c>
      <c r="L97" s="157">
        <f t="shared" si="11"/>
        <v>0.76</v>
      </c>
    </row>
    <row r="98" spans="1:12" ht="16.5" customHeight="1" x14ac:dyDescent="0.25">
      <c r="A98" s="129" t="s">
        <v>167</v>
      </c>
      <c r="B98" s="65" t="s">
        <v>168</v>
      </c>
      <c r="C98" s="112">
        <v>171</v>
      </c>
      <c r="D98" s="154">
        <f t="shared" si="10"/>
        <v>128.25</v>
      </c>
      <c r="E98" s="155">
        <f t="shared" si="8"/>
        <v>-5.75</v>
      </c>
      <c r="F98" s="112">
        <v>134</v>
      </c>
      <c r="G98" s="79">
        <v>45604</v>
      </c>
      <c r="H98" s="156">
        <f t="shared" si="9"/>
        <v>0.783625730994152</v>
      </c>
      <c r="I98" s="112">
        <v>8</v>
      </c>
      <c r="J98" s="112">
        <v>14</v>
      </c>
      <c r="K98" s="80">
        <v>0</v>
      </c>
      <c r="L98" s="157">
        <f t="shared" si="11"/>
        <v>0.73684210526315785</v>
      </c>
    </row>
    <row r="99" spans="1:12" ht="16.5" customHeight="1" x14ac:dyDescent="0.25">
      <c r="A99" s="129" t="s">
        <v>169</v>
      </c>
      <c r="B99" s="65" t="s">
        <v>170</v>
      </c>
      <c r="C99" s="112">
        <v>72</v>
      </c>
      <c r="D99" s="154">
        <f t="shared" si="10"/>
        <v>54</v>
      </c>
      <c r="E99" s="155">
        <f t="shared" si="8"/>
        <v>10</v>
      </c>
      <c r="F99" s="112">
        <v>44</v>
      </c>
      <c r="G99" s="79">
        <v>45601</v>
      </c>
      <c r="H99" s="156">
        <f t="shared" si="9"/>
        <v>0.61111111111111116</v>
      </c>
      <c r="I99" s="80">
        <v>0</v>
      </c>
      <c r="J99" s="112">
        <v>7</v>
      </c>
      <c r="K99" s="80">
        <v>0</v>
      </c>
      <c r="L99" s="157">
        <f t="shared" si="11"/>
        <v>0.61111111111111116</v>
      </c>
    </row>
    <row r="100" spans="1:12" ht="16.5" customHeight="1" x14ac:dyDescent="0.25">
      <c r="A100" s="129" t="s">
        <v>171</v>
      </c>
      <c r="B100" s="65" t="s">
        <v>172</v>
      </c>
      <c r="C100" s="112">
        <v>289</v>
      </c>
      <c r="D100" s="154">
        <f t="shared" si="10"/>
        <v>216.75</v>
      </c>
      <c r="E100" s="155">
        <f t="shared" si="8"/>
        <v>31.75</v>
      </c>
      <c r="F100" s="112">
        <v>185</v>
      </c>
      <c r="G100" s="79">
        <v>45601</v>
      </c>
      <c r="H100" s="156">
        <f t="shared" si="9"/>
        <v>0.64013840830449831</v>
      </c>
      <c r="I100" s="112">
        <v>5</v>
      </c>
      <c r="J100" s="112">
        <v>26</v>
      </c>
      <c r="K100" s="80">
        <v>0</v>
      </c>
      <c r="L100" s="157">
        <f t="shared" si="11"/>
        <v>0.62283737024221453</v>
      </c>
    </row>
    <row r="101" spans="1:12" ht="16.5" customHeight="1" x14ac:dyDescent="0.25">
      <c r="A101" s="129" t="s">
        <v>173</v>
      </c>
      <c r="B101" s="65" t="s">
        <v>174</v>
      </c>
      <c r="C101" s="112">
        <v>50</v>
      </c>
      <c r="D101" s="154">
        <f t="shared" si="10"/>
        <v>37.5</v>
      </c>
      <c r="E101" s="155">
        <f t="shared" si="8"/>
        <v>6.5</v>
      </c>
      <c r="F101" s="112">
        <v>31</v>
      </c>
      <c r="G101" s="79">
        <v>45596</v>
      </c>
      <c r="H101" s="156">
        <f t="shared" si="9"/>
        <v>0.62</v>
      </c>
      <c r="I101" s="80">
        <v>0</v>
      </c>
      <c r="J101" s="112">
        <v>5</v>
      </c>
      <c r="K101" s="80">
        <v>0</v>
      </c>
      <c r="L101" s="157">
        <f t="shared" si="11"/>
        <v>0.62</v>
      </c>
    </row>
    <row r="102" spans="1:12" ht="16.5" customHeight="1" x14ac:dyDescent="0.25">
      <c r="A102" s="129" t="s">
        <v>175</v>
      </c>
      <c r="B102" s="65" t="s">
        <v>176</v>
      </c>
      <c r="C102" s="112">
        <v>120</v>
      </c>
      <c r="D102" s="154">
        <f t="shared" si="10"/>
        <v>90</v>
      </c>
      <c r="E102" s="155">
        <f t="shared" si="8"/>
        <v>1</v>
      </c>
      <c r="F102" s="112">
        <v>89</v>
      </c>
      <c r="G102" s="79">
        <v>45582</v>
      </c>
      <c r="H102" s="156">
        <f t="shared" si="9"/>
        <v>0.7416666666666667</v>
      </c>
      <c r="I102" s="112">
        <v>5</v>
      </c>
      <c r="J102" s="112">
        <v>6</v>
      </c>
      <c r="K102" s="80">
        <v>0</v>
      </c>
      <c r="L102" s="157">
        <f t="shared" si="11"/>
        <v>0.7</v>
      </c>
    </row>
    <row r="103" spans="1:12" ht="16.5" customHeight="1" x14ac:dyDescent="0.25">
      <c r="A103" s="129" t="s">
        <v>177</v>
      </c>
      <c r="B103" s="65" t="s">
        <v>178</v>
      </c>
      <c r="C103" s="112">
        <v>110</v>
      </c>
      <c r="D103" s="154">
        <f t="shared" si="10"/>
        <v>82.5</v>
      </c>
      <c r="E103" s="155">
        <f t="shared" si="8"/>
        <v>3.5</v>
      </c>
      <c r="F103" s="112">
        <v>79</v>
      </c>
      <c r="G103" s="79">
        <v>45601</v>
      </c>
      <c r="H103" s="156">
        <f t="shared" si="9"/>
        <v>0.71818181818181814</v>
      </c>
      <c r="I103" s="112">
        <v>3</v>
      </c>
      <c r="J103" s="112">
        <v>6</v>
      </c>
      <c r="K103" s="80">
        <v>0</v>
      </c>
      <c r="L103" s="157">
        <f t="shared" si="11"/>
        <v>0.69090909090909092</v>
      </c>
    </row>
    <row r="104" spans="1:12" ht="16.5" customHeight="1" x14ac:dyDescent="0.25">
      <c r="A104" s="129" t="s">
        <v>179</v>
      </c>
      <c r="B104" s="65" t="s">
        <v>180</v>
      </c>
      <c r="C104" s="112">
        <v>26</v>
      </c>
      <c r="D104" s="154">
        <f t="shared" si="10"/>
        <v>19.5</v>
      </c>
      <c r="E104" s="155">
        <f t="shared" si="8"/>
        <v>-0.5</v>
      </c>
      <c r="F104" s="112">
        <v>20</v>
      </c>
      <c r="G104" s="79">
        <v>45601</v>
      </c>
      <c r="H104" s="156">
        <f t="shared" si="9"/>
        <v>0.76923076923076927</v>
      </c>
      <c r="I104" s="80">
        <v>0</v>
      </c>
      <c r="J104" s="112">
        <v>4</v>
      </c>
      <c r="K104" s="80">
        <v>0</v>
      </c>
      <c r="L104" s="157">
        <f t="shared" si="11"/>
        <v>0.76923076923076927</v>
      </c>
    </row>
    <row r="105" spans="1:12" ht="16.5" customHeight="1" x14ac:dyDescent="0.25">
      <c r="A105" s="129" t="s">
        <v>181</v>
      </c>
      <c r="B105" s="65" t="s">
        <v>182</v>
      </c>
      <c r="C105" s="112">
        <v>93</v>
      </c>
      <c r="D105" s="154">
        <f t="shared" si="10"/>
        <v>69.75</v>
      </c>
      <c r="E105" s="155">
        <f t="shared" si="8"/>
        <v>1.75</v>
      </c>
      <c r="F105" s="112">
        <v>68</v>
      </c>
      <c r="G105" s="79">
        <v>45603</v>
      </c>
      <c r="H105" s="156">
        <f t="shared" si="9"/>
        <v>0.73118279569892475</v>
      </c>
      <c r="I105" s="112">
        <v>2</v>
      </c>
      <c r="J105" s="112">
        <v>7</v>
      </c>
      <c r="K105" s="80">
        <v>0</v>
      </c>
      <c r="L105" s="157">
        <f t="shared" si="11"/>
        <v>0.70967741935483875</v>
      </c>
    </row>
    <row r="106" spans="1:12" ht="16.5" customHeight="1" x14ac:dyDescent="0.25">
      <c r="A106" s="129" t="s">
        <v>183</v>
      </c>
      <c r="B106" s="65" t="s">
        <v>184</v>
      </c>
      <c r="C106" s="112">
        <v>16</v>
      </c>
      <c r="D106" s="154">
        <f t="shared" si="10"/>
        <v>12</v>
      </c>
      <c r="E106" s="155">
        <f t="shared" si="8"/>
        <v>9</v>
      </c>
      <c r="F106" s="112">
        <v>3</v>
      </c>
      <c r="G106" s="79"/>
      <c r="H106" s="156">
        <f t="shared" si="9"/>
        <v>0.1875</v>
      </c>
      <c r="I106" s="80">
        <v>0</v>
      </c>
      <c r="J106" s="112">
        <v>2</v>
      </c>
      <c r="K106" s="80">
        <v>0</v>
      </c>
      <c r="L106" s="157">
        <f t="shared" si="11"/>
        <v>0.1875</v>
      </c>
    </row>
    <row r="107" spans="1:12" ht="16.5" customHeight="1" x14ac:dyDescent="0.25">
      <c r="A107" s="129" t="s">
        <v>185</v>
      </c>
      <c r="B107" s="65" t="s">
        <v>186</v>
      </c>
      <c r="C107" s="112">
        <v>216</v>
      </c>
      <c r="D107" s="154">
        <f t="shared" si="10"/>
        <v>162</v>
      </c>
      <c r="E107" s="155">
        <f t="shared" si="8"/>
        <v>17</v>
      </c>
      <c r="F107" s="112">
        <v>145</v>
      </c>
      <c r="G107" s="79">
        <v>45603</v>
      </c>
      <c r="H107" s="156">
        <f t="shared" si="9"/>
        <v>0.67129629629629628</v>
      </c>
      <c r="I107" s="112">
        <v>5</v>
      </c>
      <c r="J107" s="112">
        <v>13</v>
      </c>
      <c r="K107" s="80">
        <v>0</v>
      </c>
      <c r="L107" s="157">
        <f t="shared" si="11"/>
        <v>0.64814814814814814</v>
      </c>
    </row>
    <row r="108" spans="1:12" ht="16.5" customHeight="1" x14ac:dyDescent="0.25">
      <c r="A108" s="129" t="s">
        <v>187</v>
      </c>
      <c r="B108" s="65" t="s">
        <v>188</v>
      </c>
      <c r="C108" s="112">
        <v>108</v>
      </c>
      <c r="D108" s="154">
        <f t="shared" si="10"/>
        <v>81</v>
      </c>
      <c r="E108" s="155">
        <f t="shared" si="8"/>
        <v>6</v>
      </c>
      <c r="F108" s="112">
        <v>75</v>
      </c>
      <c r="G108" s="79">
        <v>45589</v>
      </c>
      <c r="H108" s="156">
        <f t="shared" si="9"/>
        <v>0.69444444444444442</v>
      </c>
      <c r="I108" s="112">
        <v>4</v>
      </c>
      <c r="J108" s="112">
        <v>12</v>
      </c>
      <c r="K108" s="80">
        <v>0</v>
      </c>
      <c r="L108" s="157">
        <f t="shared" si="11"/>
        <v>0.65740740740740744</v>
      </c>
    </row>
    <row r="109" spans="1:12" ht="16.5" customHeight="1" x14ac:dyDescent="0.25">
      <c r="A109" s="129" t="s">
        <v>189</v>
      </c>
      <c r="B109" s="65" t="s">
        <v>190</v>
      </c>
      <c r="C109" s="112">
        <v>68</v>
      </c>
      <c r="D109" s="154">
        <f t="shared" si="10"/>
        <v>51</v>
      </c>
      <c r="E109" s="155">
        <f t="shared" si="8"/>
        <v>10</v>
      </c>
      <c r="F109" s="112">
        <v>41</v>
      </c>
      <c r="G109" s="79">
        <v>45583</v>
      </c>
      <c r="H109" s="156">
        <f t="shared" si="9"/>
        <v>0.6029411764705882</v>
      </c>
      <c r="I109" s="112">
        <v>3</v>
      </c>
      <c r="J109" s="112">
        <v>8</v>
      </c>
      <c r="K109" s="80">
        <v>0</v>
      </c>
      <c r="L109" s="157">
        <f t="shared" si="11"/>
        <v>0.55882352941176472</v>
      </c>
    </row>
    <row r="110" spans="1:12" ht="16.5" customHeight="1" x14ac:dyDescent="0.25">
      <c r="A110" s="129" t="s">
        <v>191</v>
      </c>
      <c r="B110" s="65" t="s">
        <v>192</v>
      </c>
      <c r="C110" s="112">
        <v>42</v>
      </c>
      <c r="D110" s="154">
        <f t="shared" si="10"/>
        <v>31.5</v>
      </c>
      <c r="E110" s="155">
        <f t="shared" si="8"/>
        <v>10.5</v>
      </c>
      <c r="F110" s="112">
        <v>21</v>
      </c>
      <c r="G110" s="79">
        <v>45586</v>
      </c>
      <c r="H110" s="156">
        <f t="shared" si="9"/>
        <v>0.5</v>
      </c>
      <c r="I110" s="80">
        <v>0</v>
      </c>
      <c r="J110" s="112">
        <v>2</v>
      </c>
      <c r="K110" s="80">
        <v>0</v>
      </c>
      <c r="L110" s="157">
        <f t="shared" si="11"/>
        <v>0.5</v>
      </c>
    </row>
    <row r="111" spans="1:12" ht="16.5" customHeight="1" x14ac:dyDescent="0.25">
      <c r="A111" s="129" t="s">
        <v>193</v>
      </c>
      <c r="B111" s="65" t="s">
        <v>194</v>
      </c>
      <c r="C111" s="112">
        <v>32</v>
      </c>
      <c r="D111" s="154">
        <f t="shared" si="10"/>
        <v>24</v>
      </c>
      <c r="E111" s="155">
        <f t="shared" si="8"/>
        <v>4</v>
      </c>
      <c r="F111" s="112">
        <v>20</v>
      </c>
      <c r="G111" s="79">
        <v>45604</v>
      </c>
      <c r="H111" s="156">
        <f t="shared" si="9"/>
        <v>0.625</v>
      </c>
      <c r="I111" s="80">
        <v>1</v>
      </c>
      <c r="J111" s="112">
        <v>2</v>
      </c>
      <c r="K111" s="80">
        <v>0</v>
      </c>
      <c r="L111" s="157">
        <f t="shared" si="11"/>
        <v>0.59375</v>
      </c>
    </row>
    <row r="112" spans="1:12" ht="16.5" customHeight="1" x14ac:dyDescent="0.25">
      <c r="A112" s="129" t="s">
        <v>195</v>
      </c>
      <c r="B112" s="65" t="s">
        <v>196</v>
      </c>
      <c r="C112" s="112">
        <v>61</v>
      </c>
      <c r="D112" s="154">
        <f t="shared" si="10"/>
        <v>45.75</v>
      </c>
      <c r="E112" s="155">
        <f t="shared" si="8"/>
        <v>-2.25</v>
      </c>
      <c r="F112" s="112">
        <v>48</v>
      </c>
      <c r="G112" s="79">
        <v>45511</v>
      </c>
      <c r="H112" s="156">
        <f t="shared" si="9"/>
        <v>0.78688524590163933</v>
      </c>
      <c r="I112" s="80">
        <v>0</v>
      </c>
      <c r="J112" s="112">
        <v>4</v>
      </c>
      <c r="K112" s="80">
        <v>0</v>
      </c>
      <c r="L112" s="157">
        <f t="shared" si="11"/>
        <v>0.78688524590163933</v>
      </c>
    </row>
    <row r="113" spans="1:12" ht="16.5" customHeight="1" x14ac:dyDescent="0.25">
      <c r="A113" s="129" t="s">
        <v>197</v>
      </c>
      <c r="B113" s="65" t="s">
        <v>198</v>
      </c>
      <c r="C113" s="112">
        <v>56</v>
      </c>
      <c r="D113" s="154">
        <f t="shared" si="10"/>
        <v>42</v>
      </c>
      <c r="E113" s="155">
        <f t="shared" si="8"/>
        <v>7</v>
      </c>
      <c r="F113" s="112">
        <v>35</v>
      </c>
      <c r="G113" s="79">
        <v>45582</v>
      </c>
      <c r="H113" s="156">
        <f t="shared" si="9"/>
        <v>0.625</v>
      </c>
      <c r="I113" s="80">
        <v>0</v>
      </c>
      <c r="J113" s="112">
        <v>8</v>
      </c>
      <c r="K113" s="80">
        <v>0</v>
      </c>
      <c r="L113" s="157">
        <f t="shared" si="11"/>
        <v>0.625</v>
      </c>
    </row>
    <row r="114" spans="1:12" ht="16.5" customHeight="1" x14ac:dyDescent="0.25">
      <c r="A114" s="129" t="s">
        <v>199</v>
      </c>
      <c r="B114" s="65" t="s">
        <v>200</v>
      </c>
      <c r="C114" s="112">
        <v>24</v>
      </c>
      <c r="D114" s="154">
        <f t="shared" si="10"/>
        <v>18</v>
      </c>
      <c r="E114" s="155">
        <f t="shared" si="8"/>
        <v>10</v>
      </c>
      <c r="F114" s="112">
        <v>8</v>
      </c>
      <c r="G114" s="79">
        <v>45497</v>
      </c>
      <c r="H114" s="156">
        <f t="shared" si="9"/>
        <v>0.33333333333333331</v>
      </c>
      <c r="I114" s="80">
        <v>0</v>
      </c>
      <c r="J114" s="112">
        <v>3</v>
      </c>
      <c r="K114" s="80">
        <v>0</v>
      </c>
      <c r="L114" s="157">
        <f t="shared" si="11"/>
        <v>0.33333333333333331</v>
      </c>
    </row>
    <row r="115" spans="1:12" ht="16.5" customHeight="1" x14ac:dyDescent="0.25">
      <c r="A115" s="129" t="s">
        <v>201</v>
      </c>
      <c r="B115" s="65" t="s">
        <v>202</v>
      </c>
      <c r="C115" s="112">
        <v>152</v>
      </c>
      <c r="D115" s="154">
        <f t="shared" si="10"/>
        <v>114</v>
      </c>
      <c r="E115" s="155">
        <f t="shared" si="8"/>
        <v>17</v>
      </c>
      <c r="F115" s="112">
        <v>97</v>
      </c>
      <c r="G115" s="79">
        <v>45603</v>
      </c>
      <c r="H115" s="156">
        <f t="shared" si="9"/>
        <v>0.63815789473684215</v>
      </c>
      <c r="I115" s="112">
        <v>3</v>
      </c>
      <c r="J115" s="112">
        <v>12</v>
      </c>
      <c r="K115" s="112">
        <v>1</v>
      </c>
      <c r="L115" s="157">
        <f t="shared" si="11"/>
        <v>0.625</v>
      </c>
    </row>
    <row r="116" spans="1:12" ht="16.5" customHeight="1" x14ac:dyDescent="0.25">
      <c r="A116" s="129" t="s">
        <v>203</v>
      </c>
      <c r="B116" s="65" t="s">
        <v>204</v>
      </c>
      <c r="C116" s="112">
        <v>19</v>
      </c>
      <c r="D116" s="154">
        <f t="shared" si="10"/>
        <v>14.25</v>
      </c>
      <c r="E116" s="155">
        <f t="shared" si="8"/>
        <v>5.25</v>
      </c>
      <c r="F116" s="112">
        <v>9</v>
      </c>
      <c r="G116" s="79">
        <v>45603</v>
      </c>
      <c r="H116" s="156">
        <f t="shared" si="9"/>
        <v>0.47368421052631576</v>
      </c>
      <c r="I116" s="80">
        <v>0</v>
      </c>
      <c r="J116" s="112">
        <v>1</v>
      </c>
      <c r="K116" s="80">
        <v>0</v>
      </c>
      <c r="L116" s="157">
        <f t="shared" si="11"/>
        <v>0.47368421052631576</v>
      </c>
    </row>
    <row r="117" spans="1:12" ht="16.5" customHeight="1" x14ac:dyDescent="0.25">
      <c r="A117" s="129" t="s">
        <v>205</v>
      </c>
      <c r="B117" s="65" t="s">
        <v>206</v>
      </c>
      <c r="C117" s="112">
        <v>57</v>
      </c>
      <c r="D117" s="154">
        <f t="shared" si="10"/>
        <v>42.75</v>
      </c>
      <c r="E117" s="155">
        <f t="shared" si="8"/>
        <v>2.75</v>
      </c>
      <c r="F117" s="112">
        <v>40</v>
      </c>
      <c r="G117" s="79">
        <v>45586</v>
      </c>
      <c r="H117" s="156">
        <f t="shared" si="9"/>
        <v>0.70175438596491224</v>
      </c>
      <c r="I117" s="80">
        <v>2</v>
      </c>
      <c r="J117" s="112">
        <v>13</v>
      </c>
      <c r="K117" s="80">
        <v>0</v>
      </c>
      <c r="L117" s="157">
        <f t="shared" si="11"/>
        <v>0.66666666666666663</v>
      </c>
    </row>
    <row r="118" spans="1:12" ht="16.5" customHeight="1" x14ac:dyDescent="0.25">
      <c r="A118" s="129" t="s">
        <v>207</v>
      </c>
      <c r="B118" s="65" t="s">
        <v>208</v>
      </c>
      <c r="C118" s="112">
        <v>39</v>
      </c>
      <c r="D118" s="154">
        <f t="shared" si="10"/>
        <v>29.25</v>
      </c>
      <c r="E118" s="155">
        <f t="shared" si="8"/>
        <v>-4.75</v>
      </c>
      <c r="F118" s="112">
        <v>34</v>
      </c>
      <c r="G118" s="79">
        <v>45569</v>
      </c>
      <c r="H118" s="156">
        <f t="shared" si="9"/>
        <v>0.87179487179487181</v>
      </c>
      <c r="I118" s="80">
        <v>0</v>
      </c>
      <c r="J118" s="112">
        <v>1</v>
      </c>
      <c r="K118" s="80">
        <v>0</v>
      </c>
      <c r="L118" s="157">
        <f t="shared" si="11"/>
        <v>0.87179487179487181</v>
      </c>
    </row>
    <row r="119" spans="1:12" ht="16.5" customHeight="1" x14ac:dyDescent="0.25">
      <c r="A119" s="129" t="s">
        <v>209</v>
      </c>
      <c r="B119" s="65" t="s">
        <v>210</v>
      </c>
      <c r="C119" s="112">
        <v>24</v>
      </c>
      <c r="D119" s="154">
        <f t="shared" si="10"/>
        <v>18</v>
      </c>
      <c r="E119" s="155">
        <f t="shared" si="8"/>
        <v>-6</v>
      </c>
      <c r="F119" s="112">
        <v>24</v>
      </c>
      <c r="G119" s="79">
        <v>45568</v>
      </c>
      <c r="H119" s="158">
        <f t="shared" si="9"/>
        <v>1</v>
      </c>
      <c r="I119" s="80">
        <v>5</v>
      </c>
      <c r="J119" s="112">
        <v>1</v>
      </c>
      <c r="K119" s="80">
        <v>0</v>
      </c>
      <c r="L119" s="157">
        <f t="shared" si="11"/>
        <v>0.79166666666666663</v>
      </c>
    </row>
    <row r="120" spans="1:12" ht="16.5" customHeight="1" x14ac:dyDescent="0.25">
      <c r="A120" s="129" t="s">
        <v>211</v>
      </c>
      <c r="B120" s="65" t="s">
        <v>212</v>
      </c>
      <c r="C120" s="112">
        <v>33</v>
      </c>
      <c r="D120" s="154">
        <f t="shared" si="10"/>
        <v>24.75</v>
      </c>
      <c r="E120" s="155">
        <f t="shared" si="8"/>
        <v>6.75</v>
      </c>
      <c r="F120" s="112">
        <v>18</v>
      </c>
      <c r="G120" s="79">
        <v>45603</v>
      </c>
      <c r="H120" s="156">
        <f t="shared" si="9"/>
        <v>0.54545454545454541</v>
      </c>
      <c r="I120" s="80">
        <v>0</v>
      </c>
      <c r="J120" s="112">
        <v>3</v>
      </c>
      <c r="K120" s="80">
        <v>0</v>
      </c>
      <c r="L120" s="157">
        <f t="shared" si="11"/>
        <v>0.54545454545454541</v>
      </c>
    </row>
    <row r="121" spans="1:12" ht="16.5" customHeight="1" x14ac:dyDescent="0.25">
      <c r="A121" s="129" t="s">
        <v>213</v>
      </c>
      <c r="B121" s="65" t="s">
        <v>214</v>
      </c>
      <c r="C121" s="112">
        <v>221</v>
      </c>
      <c r="D121" s="154">
        <f t="shared" si="10"/>
        <v>165.75</v>
      </c>
      <c r="E121" s="155">
        <f t="shared" si="8"/>
        <v>6.75</v>
      </c>
      <c r="F121" s="112">
        <v>159</v>
      </c>
      <c r="G121" s="79">
        <v>45586</v>
      </c>
      <c r="H121" s="156">
        <f t="shared" si="9"/>
        <v>0.71945701357466063</v>
      </c>
      <c r="I121" s="112">
        <v>4</v>
      </c>
      <c r="J121" s="112">
        <v>22</v>
      </c>
      <c r="K121" s="80">
        <v>0</v>
      </c>
      <c r="L121" s="157">
        <f t="shared" si="11"/>
        <v>0.70135746606334837</v>
      </c>
    </row>
    <row r="122" spans="1:12" ht="16.5" customHeight="1" x14ac:dyDescent="0.25">
      <c r="A122" s="129" t="s">
        <v>215</v>
      </c>
      <c r="B122" s="65" t="s">
        <v>216</v>
      </c>
      <c r="C122" s="112">
        <v>17</v>
      </c>
      <c r="D122" s="154">
        <f t="shared" si="10"/>
        <v>12.75</v>
      </c>
      <c r="E122" s="155">
        <f t="shared" si="8"/>
        <v>-2.25</v>
      </c>
      <c r="F122" s="112">
        <v>15</v>
      </c>
      <c r="G122" s="79">
        <v>45559</v>
      </c>
      <c r="H122" s="156">
        <f t="shared" si="9"/>
        <v>0.88235294117647056</v>
      </c>
      <c r="I122" s="80">
        <v>0</v>
      </c>
      <c r="J122" s="112">
        <v>0</v>
      </c>
      <c r="K122" s="80">
        <v>0</v>
      </c>
      <c r="L122" s="157">
        <f t="shared" si="11"/>
        <v>0.88235294117647056</v>
      </c>
    </row>
    <row r="123" spans="1:12" ht="16.5" customHeight="1" x14ac:dyDescent="0.25">
      <c r="A123" s="129" t="s">
        <v>217</v>
      </c>
      <c r="B123" s="65" t="s">
        <v>218</v>
      </c>
      <c r="C123" s="112">
        <v>63</v>
      </c>
      <c r="D123" s="154">
        <f t="shared" si="10"/>
        <v>47.25</v>
      </c>
      <c r="E123" s="155">
        <f t="shared" si="8"/>
        <v>-10.75</v>
      </c>
      <c r="F123" s="112">
        <v>58</v>
      </c>
      <c r="G123" s="79"/>
      <c r="H123" s="156">
        <f t="shared" si="9"/>
        <v>0.92063492063492058</v>
      </c>
      <c r="I123" s="80">
        <v>0</v>
      </c>
      <c r="J123" s="112">
        <v>56</v>
      </c>
      <c r="K123" s="80">
        <v>0</v>
      </c>
      <c r="L123" s="157">
        <f t="shared" si="11"/>
        <v>0.92063492063492058</v>
      </c>
    </row>
    <row r="124" spans="1:12" ht="16.5" customHeight="1" x14ac:dyDescent="0.25">
      <c r="A124" s="129" t="s">
        <v>219</v>
      </c>
      <c r="B124" s="65" t="s">
        <v>220</v>
      </c>
      <c r="C124" s="112">
        <v>181</v>
      </c>
      <c r="D124" s="154">
        <f t="shared" si="10"/>
        <v>135.75</v>
      </c>
      <c r="E124" s="155">
        <f t="shared" si="8"/>
        <v>22.75</v>
      </c>
      <c r="F124" s="112">
        <v>113</v>
      </c>
      <c r="G124" s="79">
        <v>45595</v>
      </c>
      <c r="H124" s="156">
        <f t="shared" si="9"/>
        <v>0.62430939226519333</v>
      </c>
      <c r="I124" s="112">
        <v>1</v>
      </c>
      <c r="J124" s="112">
        <v>20</v>
      </c>
      <c r="K124" s="80">
        <v>0</v>
      </c>
      <c r="L124" s="157">
        <f t="shared" si="11"/>
        <v>0.61878453038674031</v>
      </c>
    </row>
    <row r="125" spans="1:12" ht="16.5" customHeight="1" x14ac:dyDescent="0.25">
      <c r="A125" s="129" t="s">
        <v>221</v>
      </c>
      <c r="B125" s="65" t="s">
        <v>222</v>
      </c>
      <c r="C125" s="112">
        <v>136</v>
      </c>
      <c r="D125" s="154">
        <f t="shared" si="10"/>
        <v>102</v>
      </c>
      <c r="E125" s="155">
        <f t="shared" si="8"/>
        <v>12</v>
      </c>
      <c r="F125" s="112">
        <v>90</v>
      </c>
      <c r="G125" s="79">
        <v>45596</v>
      </c>
      <c r="H125" s="156">
        <f t="shared" si="9"/>
        <v>0.66176470588235292</v>
      </c>
      <c r="I125" s="80">
        <v>3</v>
      </c>
      <c r="J125" s="112">
        <v>5</v>
      </c>
      <c r="K125" s="80">
        <v>0</v>
      </c>
      <c r="L125" s="157">
        <f t="shared" si="11"/>
        <v>0.63970588235294112</v>
      </c>
    </row>
    <row r="126" spans="1:12" ht="16.5" customHeight="1" x14ac:dyDescent="0.3">
      <c r="A126" s="78"/>
      <c r="B126" s="146"/>
      <c r="C126" s="78"/>
      <c r="D126" s="138"/>
      <c r="E126" s="147"/>
      <c r="F126" s="78"/>
      <c r="G126" s="79"/>
      <c r="H126" s="78"/>
      <c r="I126" s="80"/>
      <c r="J126" s="80"/>
      <c r="K126" s="80"/>
      <c r="L126" s="78"/>
    </row>
    <row r="127" spans="1:12" ht="16.5" customHeight="1" x14ac:dyDescent="0.3">
      <c r="A127" s="78"/>
      <c r="B127" s="129" t="s">
        <v>223</v>
      </c>
      <c r="C127" s="136"/>
      <c r="D127" s="77"/>
      <c r="E127" s="111"/>
      <c r="F127" s="78"/>
      <c r="G127" s="78"/>
      <c r="H127" s="79"/>
      <c r="I127" s="80"/>
      <c r="J127" s="80"/>
      <c r="K127" s="80"/>
      <c r="L127" s="78"/>
    </row>
    <row r="128" spans="1:12" s="60" customFormat="1" ht="16.5" customHeight="1" x14ac:dyDescent="0.3">
      <c r="A128" s="78"/>
      <c r="B128" s="129"/>
      <c r="C128" s="136"/>
      <c r="D128" s="77"/>
      <c r="E128" s="111"/>
      <c r="F128" s="78"/>
      <c r="G128" s="78"/>
      <c r="H128" s="79"/>
      <c r="I128" s="80"/>
      <c r="J128" s="80"/>
      <c r="K128" s="80"/>
      <c r="L128" s="78"/>
    </row>
    <row r="129" spans="1:12" ht="16.5" customHeight="1" x14ac:dyDescent="0.25">
      <c r="A129" s="78"/>
      <c r="B129" s="109" t="s">
        <v>46</v>
      </c>
      <c r="C129" s="154">
        <f>SUM(C74:C125)</f>
        <v>4432</v>
      </c>
      <c r="D129" s="154">
        <f>SUM(D74:D128)</f>
        <v>3324</v>
      </c>
      <c r="E129" s="155">
        <f>SUM(E74:E128)</f>
        <v>314</v>
      </c>
      <c r="F129" s="112">
        <f>SUM(F74:F128)</f>
        <v>3010</v>
      </c>
      <c r="G129" s="79"/>
      <c r="H129" s="156">
        <f>SUM(F129/C129)</f>
        <v>0.67915162454873645</v>
      </c>
      <c r="I129" s="112">
        <f>SUM(I74:I128)</f>
        <v>81</v>
      </c>
      <c r="J129" s="112">
        <f>SUM(J74:J128)</f>
        <v>430</v>
      </c>
      <c r="K129" s="112">
        <f>SUM(K74:K128)</f>
        <v>17</v>
      </c>
      <c r="L129" s="171">
        <f>(F129-(I129-K129))/(C129)</f>
        <v>0.66471119133574008</v>
      </c>
    </row>
    <row r="130" spans="1:12" ht="16.5" customHeight="1" x14ac:dyDescent="0.3">
      <c r="A130" s="102"/>
      <c r="B130" s="140" t="str">
        <f>B21</f>
        <v>Target Date 12/11/2024 GOAL 75%</v>
      </c>
      <c r="C130" s="141"/>
      <c r="D130" s="141"/>
      <c r="E130" s="142"/>
      <c r="F130" s="102"/>
      <c r="G130" s="143"/>
      <c r="H130" s="144"/>
      <c r="I130" s="145"/>
      <c r="J130" s="102"/>
      <c r="K130" s="102"/>
      <c r="L130" s="102"/>
    </row>
    <row r="131" spans="1:12" ht="16.5" customHeight="1" x14ac:dyDescent="0.25">
      <c r="A131" s="73"/>
      <c r="B131" s="173"/>
      <c r="C131" s="45"/>
      <c r="D131" s="45"/>
      <c r="E131" s="174"/>
      <c r="F131" s="89"/>
      <c r="G131" s="175"/>
      <c r="H131" s="118"/>
      <c r="I131" s="176"/>
      <c r="J131" s="89"/>
      <c r="K131" s="89"/>
      <c r="L131" s="89"/>
    </row>
    <row r="132" spans="1:12" ht="16.5" customHeight="1" x14ac:dyDescent="0.3">
      <c r="A132" s="172" t="s">
        <v>224</v>
      </c>
      <c r="B132" s="135"/>
      <c r="C132" s="78"/>
      <c r="D132" s="77"/>
      <c r="E132" s="77"/>
      <c r="F132" s="78"/>
      <c r="G132" s="180"/>
      <c r="H132" s="181"/>
      <c r="I132" s="80"/>
      <c r="J132" s="78"/>
      <c r="K132" s="78"/>
      <c r="L132" s="78"/>
    </row>
    <row r="133" spans="1:12" ht="16.5" customHeight="1" x14ac:dyDescent="0.25">
      <c r="A133" s="88" t="s">
        <v>624</v>
      </c>
      <c r="B133" s="78"/>
      <c r="C133" s="78"/>
      <c r="D133" s="78"/>
      <c r="E133" s="78"/>
      <c r="F133" s="78"/>
      <c r="G133" s="78"/>
      <c r="H133" s="182"/>
      <c r="I133" s="80"/>
      <c r="J133" s="78"/>
      <c r="K133" s="78"/>
      <c r="L133" s="78"/>
    </row>
    <row r="134" spans="1:12" ht="16.5" customHeight="1" x14ac:dyDescent="0.3">
      <c r="A134" s="114"/>
      <c r="B134" s="78"/>
      <c r="C134" s="77"/>
      <c r="D134" s="77"/>
      <c r="E134" s="77"/>
      <c r="F134" s="78"/>
      <c r="G134" s="79"/>
      <c r="H134" s="64"/>
      <c r="I134" s="80"/>
      <c r="J134" s="78"/>
      <c r="K134" s="183" t="s">
        <v>10</v>
      </c>
      <c r="L134" s="78"/>
    </row>
    <row r="135" spans="1:12" ht="16.5" customHeight="1" x14ac:dyDescent="0.3">
      <c r="A135" s="114"/>
      <c r="B135" s="78"/>
      <c r="C135" s="136">
        <f>C4</f>
        <v>2025</v>
      </c>
      <c r="D135" s="184">
        <f>D4</f>
        <v>0.75</v>
      </c>
      <c r="E135" s="183" t="s">
        <v>11</v>
      </c>
      <c r="F135" s="183" t="s">
        <v>12</v>
      </c>
      <c r="G135" s="183" t="s">
        <v>13</v>
      </c>
      <c r="H135" s="183" t="s">
        <v>14</v>
      </c>
      <c r="I135" s="80"/>
      <c r="J135" s="78"/>
      <c r="K135" s="183" t="s">
        <v>15</v>
      </c>
      <c r="L135" s="78"/>
    </row>
    <row r="136" spans="1:12" ht="16.5" customHeight="1" x14ac:dyDescent="0.3">
      <c r="A136" s="185"/>
      <c r="B136" s="78"/>
      <c r="C136" s="183" t="s">
        <v>16</v>
      </c>
      <c r="D136" s="183" t="s">
        <v>17</v>
      </c>
      <c r="E136" s="184">
        <f>E5</f>
        <v>0.75</v>
      </c>
      <c r="F136" s="183" t="str">
        <f>F5</f>
        <v>2025 MEMB</v>
      </c>
      <c r="G136" s="183" t="s">
        <v>19</v>
      </c>
      <c r="H136" s="183" t="s">
        <v>16</v>
      </c>
      <c r="I136" s="183" t="str">
        <f>I5</f>
        <v>NEW</v>
      </c>
      <c r="J136" s="183" t="s">
        <v>21</v>
      </c>
      <c r="K136" s="183" t="s">
        <v>22</v>
      </c>
      <c r="L136" s="76" t="s">
        <v>23</v>
      </c>
    </row>
    <row r="137" spans="1:12" ht="16.5" customHeight="1" x14ac:dyDescent="0.25">
      <c r="A137" s="25" t="s">
        <v>225</v>
      </c>
      <c r="B137" s="189" t="s">
        <v>226</v>
      </c>
      <c r="C137" s="112">
        <v>66</v>
      </c>
      <c r="D137" s="154">
        <f>SUM(C137*0.75)</f>
        <v>49.5</v>
      </c>
      <c r="E137" s="155">
        <f t="shared" ref="E137:E180" si="12">SUM(D137-F137)</f>
        <v>4.5</v>
      </c>
      <c r="F137" s="112">
        <v>45</v>
      </c>
      <c r="G137" s="79">
        <v>45586</v>
      </c>
      <c r="H137" s="156">
        <f t="shared" ref="H137:H180" si="13">SUM(F137/C137)</f>
        <v>0.68181818181818177</v>
      </c>
      <c r="I137" s="80">
        <v>0</v>
      </c>
      <c r="J137" s="112">
        <v>11</v>
      </c>
      <c r="K137" s="195">
        <v>0</v>
      </c>
      <c r="L137" s="156">
        <f>(F137-(I137-K137))/(C137)</f>
        <v>0.68181818181818177</v>
      </c>
    </row>
    <row r="138" spans="1:12" ht="16.5" customHeight="1" x14ac:dyDescent="0.25">
      <c r="A138" s="28">
        <v>39</v>
      </c>
      <c r="B138" s="190" t="s">
        <v>227</v>
      </c>
      <c r="C138" s="112">
        <v>184</v>
      </c>
      <c r="D138" s="154">
        <f t="shared" ref="D138:D180" si="14">SUM(C138*0.75)</f>
        <v>138</v>
      </c>
      <c r="E138" s="155">
        <f t="shared" si="12"/>
        <v>35</v>
      </c>
      <c r="F138" s="112">
        <v>103</v>
      </c>
      <c r="G138" s="79">
        <v>45595</v>
      </c>
      <c r="H138" s="156">
        <f t="shared" si="13"/>
        <v>0.55978260869565222</v>
      </c>
      <c r="I138" s="80">
        <v>1</v>
      </c>
      <c r="J138" s="112">
        <v>13</v>
      </c>
      <c r="K138" s="195">
        <v>0</v>
      </c>
      <c r="L138" s="156">
        <f t="shared" ref="L138:L180" si="15">(F138-(I138-K138))/(C138)</f>
        <v>0.55434782608695654</v>
      </c>
    </row>
    <row r="139" spans="1:12" ht="16.5" customHeight="1" x14ac:dyDescent="0.25">
      <c r="A139" s="25" t="s">
        <v>228</v>
      </c>
      <c r="B139" s="190" t="s">
        <v>229</v>
      </c>
      <c r="C139" s="112">
        <v>143</v>
      </c>
      <c r="D139" s="154">
        <f t="shared" si="14"/>
        <v>107.25</v>
      </c>
      <c r="E139" s="155">
        <f t="shared" si="12"/>
        <v>27.25</v>
      </c>
      <c r="F139" s="112">
        <v>80</v>
      </c>
      <c r="G139" s="79">
        <v>45568</v>
      </c>
      <c r="H139" s="156">
        <f t="shared" si="13"/>
        <v>0.55944055944055948</v>
      </c>
      <c r="I139" s="80">
        <v>0</v>
      </c>
      <c r="J139" s="112">
        <v>16</v>
      </c>
      <c r="K139" s="195">
        <v>0</v>
      </c>
      <c r="L139" s="156">
        <f t="shared" si="15"/>
        <v>0.55944055944055948</v>
      </c>
    </row>
    <row r="140" spans="1:12" ht="16.5" customHeight="1" x14ac:dyDescent="0.25">
      <c r="A140" s="44" t="s">
        <v>230</v>
      </c>
      <c r="B140" s="190" t="s">
        <v>231</v>
      </c>
      <c r="C140" s="112">
        <v>82</v>
      </c>
      <c r="D140" s="154">
        <f t="shared" si="14"/>
        <v>61.5</v>
      </c>
      <c r="E140" s="155">
        <f t="shared" si="12"/>
        <v>0.5</v>
      </c>
      <c r="F140" s="112">
        <v>61</v>
      </c>
      <c r="G140" s="79">
        <v>45600</v>
      </c>
      <c r="H140" s="156">
        <f t="shared" si="13"/>
        <v>0.74390243902439024</v>
      </c>
      <c r="I140" s="112">
        <v>1</v>
      </c>
      <c r="J140" s="112">
        <v>6</v>
      </c>
      <c r="K140" s="195">
        <v>0</v>
      </c>
      <c r="L140" s="156">
        <f t="shared" si="15"/>
        <v>0.73170731707317072</v>
      </c>
    </row>
    <row r="141" spans="1:12" ht="16.5" customHeight="1" x14ac:dyDescent="0.25">
      <c r="A141" s="44" t="s">
        <v>232</v>
      </c>
      <c r="B141" s="190" t="s">
        <v>233</v>
      </c>
      <c r="C141" s="112">
        <v>22</v>
      </c>
      <c r="D141" s="154">
        <f t="shared" si="14"/>
        <v>16.5</v>
      </c>
      <c r="E141" s="155">
        <f t="shared" si="12"/>
        <v>1.5</v>
      </c>
      <c r="F141" s="112">
        <v>15</v>
      </c>
      <c r="G141" s="79">
        <v>45574</v>
      </c>
      <c r="H141" s="156">
        <f t="shared" si="13"/>
        <v>0.68181818181818177</v>
      </c>
      <c r="I141" s="80">
        <v>2</v>
      </c>
      <c r="J141" s="112">
        <v>1</v>
      </c>
      <c r="K141" s="195">
        <v>0</v>
      </c>
      <c r="L141" s="156">
        <f t="shared" si="15"/>
        <v>0.59090909090909094</v>
      </c>
    </row>
    <row r="142" spans="1:12" ht="16.5" customHeight="1" x14ac:dyDescent="0.25">
      <c r="A142" s="44" t="s">
        <v>234</v>
      </c>
      <c r="B142" s="190" t="s">
        <v>235</v>
      </c>
      <c r="C142" s="112">
        <v>67</v>
      </c>
      <c r="D142" s="154">
        <f t="shared" si="14"/>
        <v>50.25</v>
      </c>
      <c r="E142" s="155">
        <f t="shared" si="12"/>
        <v>8.25</v>
      </c>
      <c r="F142" s="112">
        <v>42</v>
      </c>
      <c r="G142" s="79">
        <v>45586</v>
      </c>
      <c r="H142" s="156">
        <f t="shared" si="13"/>
        <v>0.62686567164179108</v>
      </c>
      <c r="I142" s="112">
        <v>1</v>
      </c>
      <c r="J142" s="112">
        <v>4</v>
      </c>
      <c r="K142" s="195">
        <v>0</v>
      </c>
      <c r="L142" s="156">
        <f t="shared" si="15"/>
        <v>0.61194029850746268</v>
      </c>
    </row>
    <row r="143" spans="1:12" ht="16.5" customHeight="1" x14ac:dyDescent="0.25">
      <c r="A143" s="44" t="s">
        <v>236</v>
      </c>
      <c r="B143" s="190" t="s">
        <v>237</v>
      </c>
      <c r="C143" s="112">
        <v>20</v>
      </c>
      <c r="D143" s="154">
        <f t="shared" si="14"/>
        <v>15</v>
      </c>
      <c r="E143" s="155">
        <f t="shared" si="12"/>
        <v>0</v>
      </c>
      <c r="F143" s="112">
        <v>15</v>
      </c>
      <c r="G143" s="79">
        <v>45519</v>
      </c>
      <c r="H143" s="156">
        <f t="shared" si="13"/>
        <v>0.75</v>
      </c>
      <c r="I143" s="80">
        <v>0</v>
      </c>
      <c r="J143" s="112">
        <v>10</v>
      </c>
      <c r="K143" s="195">
        <v>0</v>
      </c>
      <c r="L143" s="156">
        <f t="shared" si="15"/>
        <v>0.75</v>
      </c>
    </row>
    <row r="144" spans="1:12" ht="16.5" customHeight="1" x14ac:dyDescent="0.25">
      <c r="A144" s="44" t="s">
        <v>238</v>
      </c>
      <c r="B144" s="190" t="s">
        <v>239</v>
      </c>
      <c r="C144" s="112">
        <v>121</v>
      </c>
      <c r="D144" s="154">
        <f t="shared" si="14"/>
        <v>90.75</v>
      </c>
      <c r="E144" s="155">
        <f t="shared" si="12"/>
        <v>14.75</v>
      </c>
      <c r="F144" s="112">
        <v>76</v>
      </c>
      <c r="G144" s="79">
        <v>45600</v>
      </c>
      <c r="H144" s="156">
        <f t="shared" si="13"/>
        <v>0.62809917355371903</v>
      </c>
      <c r="I144" s="112">
        <v>1</v>
      </c>
      <c r="J144" s="112">
        <v>18</v>
      </c>
      <c r="K144" s="195">
        <v>0</v>
      </c>
      <c r="L144" s="156">
        <f t="shared" si="15"/>
        <v>0.6198347107438017</v>
      </c>
    </row>
    <row r="145" spans="1:12" ht="16.5" customHeight="1" x14ac:dyDescent="0.25">
      <c r="A145" s="44" t="s">
        <v>240</v>
      </c>
      <c r="B145" s="190" t="s">
        <v>241</v>
      </c>
      <c r="C145" s="112">
        <v>26</v>
      </c>
      <c r="D145" s="154">
        <f t="shared" si="14"/>
        <v>19.5</v>
      </c>
      <c r="E145" s="155">
        <f t="shared" si="12"/>
        <v>2.5</v>
      </c>
      <c r="F145" s="112">
        <v>17</v>
      </c>
      <c r="G145" s="79">
        <v>45595</v>
      </c>
      <c r="H145" s="156">
        <f t="shared" si="13"/>
        <v>0.65384615384615385</v>
      </c>
      <c r="I145" s="80">
        <v>0</v>
      </c>
      <c r="J145" s="112">
        <v>4</v>
      </c>
      <c r="K145" s="195">
        <v>0</v>
      </c>
      <c r="L145" s="156">
        <f t="shared" si="15"/>
        <v>0.65384615384615385</v>
      </c>
    </row>
    <row r="146" spans="1:12" ht="16.5" customHeight="1" x14ac:dyDescent="0.25">
      <c r="A146" s="44" t="s">
        <v>242</v>
      </c>
      <c r="B146" s="190" t="s">
        <v>243</v>
      </c>
      <c r="C146" s="112">
        <v>90</v>
      </c>
      <c r="D146" s="154">
        <f t="shared" si="14"/>
        <v>67.5</v>
      </c>
      <c r="E146" s="155">
        <f t="shared" si="12"/>
        <v>8.5</v>
      </c>
      <c r="F146" s="112">
        <v>59</v>
      </c>
      <c r="G146" s="79">
        <v>45582</v>
      </c>
      <c r="H146" s="156">
        <f t="shared" si="13"/>
        <v>0.65555555555555556</v>
      </c>
      <c r="I146" s="80">
        <v>0</v>
      </c>
      <c r="J146" s="112">
        <v>12</v>
      </c>
      <c r="K146" s="195">
        <v>0</v>
      </c>
      <c r="L146" s="156">
        <f t="shared" si="15"/>
        <v>0.65555555555555556</v>
      </c>
    </row>
    <row r="147" spans="1:12" ht="16.5" customHeight="1" x14ac:dyDescent="0.25">
      <c r="A147" s="44" t="s">
        <v>244</v>
      </c>
      <c r="B147" s="190" t="s">
        <v>245</v>
      </c>
      <c r="C147" s="112">
        <v>40</v>
      </c>
      <c r="D147" s="154">
        <f t="shared" si="14"/>
        <v>30</v>
      </c>
      <c r="E147" s="155">
        <f t="shared" si="12"/>
        <v>18</v>
      </c>
      <c r="F147" s="112">
        <v>12</v>
      </c>
      <c r="G147" s="79">
        <v>45562</v>
      </c>
      <c r="H147" s="156">
        <f t="shared" si="13"/>
        <v>0.3</v>
      </c>
      <c r="I147" s="80">
        <v>0</v>
      </c>
      <c r="J147" s="112">
        <v>3</v>
      </c>
      <c r="K147" s="195">
        <v>0</v>
      </c>
      <c r="L147" s="156">
        <f t="shared" si="15"/>
        <v>0.3</v>
      </c>
    </row>
    <row r="148" spans="1:12" ht="16.5" customHeight="1" x14ac:dyDescent="0.25">
      <c r="A148" s="44" t="s">
        <v>246</v>
      </c>
      <c r="B148" s="190" t="s">
        <v>247</v>
      </c>
      <c r="C148" s="112">
        <v>21</v>
      </c>
      <c r="D148" s="154">
        <f t="shared" si="14"/>
        <v>15.75</v>
      </c>
      <c r="E148" s="155">
        <f t="shared" si="12"/>
        <v>4.75</v>
      </c>
      <c r="F148" s="112">
        <v>11</v>
      </c>
      <c r="G148" s="79">
        <v>45595</v>
      </c>
      <c r="H148" s="156">
        <f t="shared" si="13"/>
        <v>0.52380952380952384</v>
      </c>
      <c r="I148" s="80">
        <v>0</v>
      </c>
      <c r="J148" s="112">
        <v>3</v>
      </c>
      <c r="K148" s="195">
        <v>0</v>
      </c>
      <c r="L148" s="156">
        <f t="shared" si="15"/>
        <v>0.52380952380952384</v>
      </c>
    </row>
    <row r="149" spans="1:12" ht="16.5" customHeight="1" x14ac:dyDescent="0.25">
      <c r="A149" s="25" t="s">
        <v>248</v>
      </c>
      <c r="B149" s="190" t="s">
        <v>249</v>
      </c>
      <c r="C149" s="112">
        <v>27</v>
      </c>
      <c r="D149" s="154">
        <f t="shared" si="14"/>
        <v>20.25</v>
      </c>
      <c r="E149" s="155">
        <f t="shared" si="12"/>
        <v>14.25</v>
      </c>
      <c r="F149" s="112">
        <v>6</v>
      </c>
      <c r="G149" s="79">
        <v>45527</v>
      </c>
      <c r="H149" s="156">
        <f t="shared" si="13"/>
        <v>0.22222222222222221</v>
      </c>
      <c r="I149" s="80">
        <v>0</v>
      </c>
      <c r="J149" s="112">
        <v>3</v>
      </c>
      <c r="K149" s="195">
        <v>0</v>
      </c>
      <c r="L149" s="156">
        <f t="shared" si="15"/>
        <v>0.22222222222222221</v>
      </c>
    </row>
    <row r="150" spans="1:12" ht="16.5" customHeight="1" x14ac:dyDescent="0.25">
      <c r="A150" s="25" t="s">
        <v>250</v>
      </c>
      <c r="B150" s="190" t="s">
        <v>251</v>
      </c>
      <c r="C150" s="112">
        <v>258</v>
      </c>
      <c r="D150" s="154">
        <f t="shared" si="14"/>
        <v>193.5</v>
      </c>
      <c r="E150" s="155">
        <f t="shared" si="12"/>
        <v>10.5</v>
      </c>
      <c r="F150" s="112">
        <v>183</v>
      </c>
      <c r="G150" s="79">
        <v>45597</v>
      </c>
      <c r="H150" s="156">
        <f t="shared" si="13"/>
        <v>0.70930232558139539</v>
      </c>
      <c r="I150" s="80">
        <v>7</v>
      </c>
      <c r="J150" s="112">
        <v>20</v>
      </c>
      <c r="K150" s="195">
        <v>0</v>
      </c>
      <c r="L150" s="156">
        <f t="shared" si="15"/>
        <v>0.68217054263565891</v>
      </c>
    </row>
    <row r="151" spans="1:12" ht="16.5" customHeight="1" x14ac:dyDescent="0.25">
      <c r="A151" s="107">
        <v>107</v>
      </c>
      <c r="B151" s="190" t="s">
        <v>252</v>
      </c>
      <c r="C151" s="112">
        <v>123</v>
      </c>
      <c r="D151" s="154">
        <f t="shared" si="14"/>
        <v>92.25</v>
      </c>
      <c r="E151" s="155">
        <f t="shared" si="12"/>
        <v>-26.75</v>
      </c>
      <c r="F151" s="112">
        <v>119</v>
      </c>
      <c r="G151" s="79">
        <v>45603</v>
      </c>
      <c r="H151" s="156">
        <f t="shared" si="13"/>
        <v>0.96747967479674801</v>
      </c>
      <c r="I151" s="112">
        <v>2</v>
      </c>
      <c r="J151" s="112">
        <v>10</v>
      </c>
      <c r="K151" s="195">
        <v>0</v>
      </c>
      <c r="L151" s="156">
        <f t="shared" si="15"/>
        <v>0.95121951219512191</v>
      </c>
    </row>
    <row r="152" spans="1:12" ht="16.5" customHeight="1" x14ac:dyDescent="0.25">
      <c r="A152" s="25" t="s">
        <v>253</v>
      </c>
      <c r="B152" s="190" t="s">
        <v>254</v>
      </c>
      <c r="C152" s="112">
        <v>84</v>
      </c>
      <c r="D152" s="154">
        <f t="shared" si="14"/>
        <v>63</v>
      </c>
      <c r="E152" s="155">
        <f t="shared" si="12"/>
        <v>35</v>
      </c>
      <c r="F152" s="112">
        <v>28</v>
      </c>
      <c r="G152" s="79">
        <v>45604</v>
      </c>
      <c r="H152" s="156">
        <f t="shared" si="13"/>
        <v>0.33333333333333331</v>
      </c>
      <c r="I152" s="80">
        <v>0</v>
      </c>
      <c r="J152" s="112">
        <v>7</v>
      </c>
      <c r="K152" s="195">
        <v>0</v>
      </c>
      <c r="L152" s="156">
        <f t="shared" si="15"/>
        <v>0.33333333333333331</v>
      </c>
    </row>
    <row r="153" spans="1:12" ht="16.5" customHeight="1" x14ac:dyDescent="0.25">
      <c r="A153" s="25" t="s">
        <v>255</v>
      </c>
      <c r="B153" s="190" t="s">
        <v>256</v>
      </c>
      <c r="C153" s="112">
        <v>130</v>
      </c>
      <c r="D153" s="154">
        <f t="shared" si="14"/>
        <v>97.5</v>
      </c>
      <c r="E153" s="155">
        <f t="shared" si="12"/>
        <v>20.5</v>
      </c>
      <c r="F153" s="112">
        <v>77</v>
      </c>
      <c r="G153" s="79">
        <v>45586</v>
      </c>
      <c r="H153" s="156">
        <f t="shared" si="13"/>
        <v>0.59230769230769231</v>
      </c>
      <c r="I153" s="80">
        <v>0</v>
      </c>
      <c r="J153" s="112">
        <v>13</v>
      </c>
      <c r="K153" s="195">
        <v>0</v>
      </c>
      <c r="L153" s="156">
        <f t="shared" si="15"/>
        <v>0.59230769230769231</v>
      </c>
    </row>
    <row r="154" spans="1:12" ht="16.5" customHeight="1" x14ac:dyDescent="0.25">
      <c r="A154" s="25" t="s">
        <v>257</v>
      </c>
      <c r="B154" s="190" t="s">
        <v>258</v>
      </c>
      <c r="C154" s="194">
        <v>15</v>
      </c>
      <c r="D154" s="154">
        <f t="shared" si="14"/>
        <v>11.25</v>
      </c>
      <c r="E154" s="155">
        <f t="shared" si="12"/>
        <v>2.25</v>
      </c>
      <c r="F154" s="112">
        <v>9</v>
      </c>
      <c r="G154" s="79"/>
      <c r="H154" s="156">
        <f t="shared" si="13"/>
        <v>0.6</v>
      </c>
      <c r="I154" s="80">
        <v>0</v>
      </c>
      <c r="J154" s="112">
        <v>5</v>
      </c>
      <c r="K154" s="195">
        <v>1</v>
      </c>
      <c r="L154" s="156">
        <f t="shared" si="15"/>
        <v>0.66666666666666663</v>
      </c>
    </row>
    <row r="155" spans="1:12" ht="16.5" customHeight="1" x14ac:dyDescent="0.25">
      <c r="A155" s="25" t="s">
        <v>259</v>
      </c>
      <c r="B155" s="190" t="s">
        <v>260</v>
      </c>
      <c r="C155" s="112">
        <v>63</v>
      </c>
      <c r="D155" s="154">
        <f t="shared" si="14"/>
        <v>47.25</v>
      </c>
      <c r="E155" s="155">
        <f t="shared" si="12"/>
        <v>5.25</v>
      </c>
      <c r="F155" s="112">
        <v>42</v>
      </c>
      <c r="G155" s="79">
        <v>45586</v>
      </c>
      <c r="H155" s="156">
        <f t="shared" si="13"/>
        <v>0.66666666666666663</v>
      </c>
      <c r="I155" s="80">
        <v>2</v>
      </c>
      <c r="J155" s="112">
        <v>4</v>
      </c>
      <c r="K155" s="195">
        <v>0</v>
      </c>
      <c r="L155" s="156">
        <f t="shared" si="15"/>
        <v>0.63492063492063489</v>
      </c>
    </row>
    <row r="156" spans="1:12" ht="16.5" customHeight="1" x14ac:dyDescent="0.25">
      <c r="A156" s="25" t="s">
        <v>261</v>
      </c>
      <c r="B156" s="190" t="s">
        <v>262</v>
      </c>
      <c r="C156" s="112">
        <v>46</v>
      </c>
      <c r="D156" s="154">
        <f t="shared" si="14"/>
        <v>34.5</v>
      </c>
      <c r="E156" s="155">
        <f t="shared" si="12"/>
        <v>7.5</v>
      </c>
      <c r="F156" s="112">
        <v>27</v>
      </c>
      <c r="G156" s="79">
        <v>45586</v>
      </c>
      <c r="H156" s="156">
        <f t="shared" si="13"/>
        <v>0.58695652173913049</v>
      </c>
      <c r="I156" s="80">
        <v>0</v>
      </c>
      <c r="J156" s="112">
        <v>7</v>
      </c>
      <c r="K156" s="195">
        <v>0</v>
      </c>
      <c r="L156" s="156">
        <f t="shared" si="15"/>
        <v>0.58695652173913049</v>
      </c>
    </row>
    <row r="157" spans="1:12" ht="16.5" customHeight="1" x14ac:dyDescent="0.25">
      <c r="A157" s="25" t="s">
        <v>263</v>
      </c>
      <c r="B157" s="190" t="s">
        <v>264</v>
      </c>
      <c r="C157" s="112">
        <v>190</v>
      </c>
      <c r="D157" s="154">
        <f t="shared" si="14"/>
        <v>142.5</v>
      </c>
      <c r="E157" s="155">
        <f t="shared" si="12"/>
        <v>24.5</v>
      </c>
      <c r="F157" s="112">
        <v>118</v>
      </c>
      <c r="G157" s="79">
        <v>45603</v>
      </c>
      <c r="H157" s="156">
        <f t="shared" si="13"/>
        <v>0.62105263157894741</v>
      </c>
      <c r="I157" s="80">
        <v>0</v>
      </c>
      <c r="J157" s="112">
        <v>17</v>
      </c>
      <c r="K157" s="195">
        <v>0</v>
      </c>
      <c r="L157" s="156">
        <f t="shared" si="15"/>
        <v>0.62105263157894741</v>
      </c>
    </row>
    <row r="158" spans="1:12" ht="16.5" customHeight="1" x14ac:dyDescent="0.25">
      <c r="A158" s="25" t="s">
        <v>265</v>
      </c>
      <c r="B158" s="190" t="s">
        <v>266</v>
      </c>
      <c r="C158" s="112">
        <v>44</v>
      </c>
      <c r="D158" s="154">
        <f t="shared" si="14"/>
        <v>33</v>
      </c>
      <c r="E158" s="155">
        <f t="shared" si="12"/>
        <v>5</v>
      </c>
      <c r="F158" s="112">
        <v>28</v>
      </c>
      <c r="G158" s="79">
        <v>45607</v>
      </c>
      <c r="H158" s="156">
        <f t="shared" si="13"/>
        <v>0.63636363636363635</v>
      </c>
      <c r="I158" s="80">
        <v>0</v>
      </c>
      <c r="J158" s="112">
        <v>3</v>
      </c>
      <c r="K158" s="195">
        <v>0</v>
      </c>
      <c r="L158" s="156">
        <f t="shared" si="15"/>
        <v>0.63636363636363635</v>
      </c>
    </row>
    <row r="159" spans="1:12" ht="16.5" customHeight="1" x14ac:dyDescent="0.25">
      <c r="A159" s="25" t="s">
        <v>267</v>
      </c>
      <c r="B159" s="190" t="s">
        <v>268</v>
      </c>
      <c r="C159" s="112">
        <v>27</v>
      </c>
      <c r="D159" s="154">
        <f t="shared" si="14"/>
        <v>20.25</v>
      </c>
      <c r="E159" s="155">
        <f t="shared" si="12"/>
        <v>-0.75</v>
      </c>
      <c r="F159" s="112">
        <v>21</v>
      </c>
      <c r="G159" s="79"/>
      <c r="H159" s="156">
        <f t="shared" si="13"/>
        <v>0.77777777777777779</v>
      </c>
      <c r="I159" s="80">
        <v>0</v>
      </c>
      <c r="J159" s="112">
        <v>3</v>
      </c>
      <c r="K159" s="195">
        <v>0</v>
      </c>
      <c r="L159" s="156">
        <f t="shared" si="15"/>
        <v>0.77777777777777779</v>
      </c>
    </row>
    <row r="160" spans="1:12" ht="16.5" customHeight="1" x14ac:dyDescent="0.25">
      <c r="A160" s="25" t="s">
        <v>269</v>
      </c>
      <c r="B160" s="190" t="s">
        <v>270</v>
      </c>
      <c r="C160" s="112">
        <v>101</v>
      </c>
      <c r="D160" s="154">
        <f t="shared" si="14"/>
        <v>75.75</v>
      </c>
      <c r="E160" s="155">
        <f t="shared" si="12"/>
        <v>11.75</v>
      </c>
      <c r="F160" s="112">
        <v>64</v>
      </c>
      <c r="G160" s="79">
        <v>45596</v>
      </c>
      <c r="H160" s="156">
        <f t="shared" si="13"/>
        <v>0.63366336633663367</v>
      </c>
      <c r="I160" s="80">
        <v>0</v>
      </c>
      <c r="J160" s="112">
        <v>15</v>
      </c>
      <c r="K160" s="195">
        <v>0</v>
      </c>
      <c r="L160" s="156">
        <f t="shared" si="15"/>
        <v>0.63366336633663367</v>
      </c>
    </row>
    <row r="161" spans="1:12" ht="16.5" customHeight="1" x14ac:dyDescent="0.25">
      <c r="A161" s="25" t="s">
        <v>271</v>
      </c>
      <c r="B161" s="190" t="s">
        <v>272</v>
      </c>
      <c r="C161" s="112">
        <v>46</v>
      </c>
      <c r="D161" s="154">
        <f t="shared" si="14"/>
        <v>34.5</v>
      </c>
      <c r="E161" s="155">
        <f t="shared" si="12"/>
        <v>14.5</v>
      </c>
      <c r="F161" s="112">
        <v>20</v>
      </c>
      <c r="G161" s="79">
        <v>45548</v>
      </c>
      <c r="H161" s="156">
        <f t="shared" si="13"/>
        <v>0.43478260869565216</v>
      </c>
      <c r="I161" s="112">
        <v>1</v>
      </c>
      <c r="J161" s="112">
        <v>3</v>
      </c>
      <c r="K161" s="195">
        <v>0</v>
      </c>
      <c r="L161" s="156">
        <f t="shared" si="15"/>
        <v>0.41304347826086957</v>
      </c>
    </row>
    <row r="162" spans="1:12" ht="16.5" customHeight="1" x14ac:dyDescent="0.25">
      <c r="A162" s="25" t="s">
        <v>273</v>
      </c>
      <c r="B162" s="190" t="s">
        <v>274</v>
      </c>
      <c r="C162" s="112">
        <v>39</v>
      </c>
      <c r="D162" s="154">
        <f t="shared" si="14"/>
        <v>29.25</v>
      </c>
      <c r="E162" s="155">
        <f t="shared" si="12"/>
        <v>11.25</v>
      </c>
      <c r="F162" s="112">
        <v>18</v>
      </c>
      <c r="G162" s="79"/>
      <c r="H162" s="156">
        <f t="shared" si="13"/>
        <v>0.46153846153846156</v>
      </c>
      <c r="I162" s="80">
        <v>0</v>
      </c>
      <c r="J162" s="112">
        <v>9</v>
      </c>
      <c r="K162" s="195">
        <v>0</v>
      </c>
      <c r="L162" s="156">
        <f t="shared" si="15"/>
        <v>0.46153846153846156</v>
      </c>
    </row>
    <row r="163" spans="1:12" ht="16.5" customHeight="1" x14ac:dyDescent="0.25">
      <c r="A163" s="25" t="s">
        <v>275</v>
      </c>
      <c r="B163" s="190" t="s">
        <v>276</v>
      </c>
      <c r="C163" s="112">
        <v>29</v>
      </c>
      <c r="D163" s="154">
        <f t="shared" si="14"/>
        <v>21.75</v>
      </c>
      <c r="E163" s="155">
        <f t="shared" si="12"/>
        <v>3.75</v>
      </c>
      <c r="F163" s="112">
        <v>18</v>
      </c>
      <c r="G163" s="79">
        <v>45511</v>
      </c>
      <c r="H163" s="156">
        <f t="shared" si="13"/>
        <v>0.62068965517241381</v>
      </c>
      <c r="I163" s="80">
        <v>0</v>
      </c>
      <c r="J163" s="112">
        <v>4</v>
      </c>
      <c r="K163" s="195">
        <v>0</v>
      </c>
      <c r="L163" s="156">
        <f t="shared" si="15"/>
        <v>0.62068965517241381</v>
      </c>
    </row>
    <row r="164" spans="1:12" ht="16.5" customHeight="1" x14ac:dyDescent="0.25">
      <c r="A164" s="25" t="s">
        <v>277</v>
      </c>
      <c r="B164" s="190" t="s">
        <v>278</v>
      </c>
      <c r="C164" s="194">
        <v>15</v>
      </c>
      <c r="D164" s="154">
        <f t="shared" si="14"/>
        <v>11.25</v>
      </c>
      <c r="E164" s="155">
        <f t="shared" si="12"/>
        <v>2.25</v>
      </c>
      <c r="F164" s="112">
        <v>9</v>
      </c>
      <c r="G164" s="79"/>
      <c r="H164" s="156">
        <f t="shared" si="13"/>
        <v>0.6</v>
      </c>
      <c r="I164" s="80">
        <v>0</v>
      </c>
      <c r="J164" s="112">
        <v>4</v>
      </c>
      <c r="K164" s="195">
        <v>0</v>
      </c>
      <c r="L164" s="156">
        <f t="shared" si="15"/>
        <v>0.6</v>
      </c>
    </row>
    <row r="165" spans="1:12" ht="16.5" customHeight="1" x14ac:dyDescent="0.25">
      <c r="A165" s="25" t="s">
        <v>279</v>
      </c>
      <c r="B165" s="190" t="s">
        <v>280</v>
      </c>
      <c r="C165" s="112">
        <v>206</v>
      </c>
      <c r="D165" s="154">
        <f t="shared" si="14"/>
        <v>154.5</v>
      </c>
      <c r="E165" s="155">
        <f t="shared" si="12"/>
        <v>23.5</v>
      </c>
      <c r="F165" s="112">
        <v>131</v>
      </c>
      <c r="G165" s="79">
        <v>45594</v>
      </c>
      <c r="H165" s="156">
        <f t="shared" si="13"/>
        <v>0.63592233009708743</v>
      </c>
      <c r="I165" s="112">
        <v>3</v>
      </c>
      <c r="J165" s="112">
        <v>35</v>
      </c>
      <c r="K165" s="195">
        <v>1</v>
      </c>
      <c r="L165" s="156">
        <f t="shared" si="15"/>
        <v>0.62621359223300976</v>
      </c>
    </row>
    <row r="166" spans="1:12" ht="16.5" customHeight="1" x14ac:dyDescent="0.25">
      <c r="A166" s="25" t="s">
        <v>281</v>
      </c>
      <c r="B166" s="190" t="s">
        <v>282</v>
      </c>
      <c r="C166" s="112">
        <v>28</v>
      </c>
      <c r="D166" s="154">
        <f t="shared" si="14"/>
        <v>21</v>
      </c>
      <c r="E166" s="155">
        <f t="shared" si="12"/>
        <v>4</v>
      </c>
      <c r="F166" s="112">
        <v>17</v>
      </c>
      <c r="G166" s="79">
        <v>45600</v>
      </c>
      <c r="H166" s="156">
        <f t="shared" si="13"/>
        <v>0.6071428571428571</v>
      </c>
      <c r="I166" s="80">
        <v>0</v>
      </c>
      <c r="J166" s="112">
        <v>8</v>
      </c>
      <c r="K166" s="195">
        <v>0</v>
      </c>
      <c r="L166" s="156">
        <f t="shared" si="15"/>
        <v>0.6071428571428571</v>
      </c>
    </row>
    <row r="167" spans="1:12" ht="16.5" customHeight="1" x14ac:dyDescent="0.25">
      <c r="A167" s="25" t="s">
        <v>283</v>
      </c>
      <c r="B167" s="190" t="s">
        <v>284</v>
      </c>
      <c r="C167" s="112">
        <v>116</v>
      </c>
      <c r="D167" s="154">
        <f t="shared" si="14"/>
        <v>87</v>
      </c>
      <c r="E167" s="155">
        <f t="shared" si="12"/>
        <v>-15</v>
      </c>
      <c r="F167" s="112">
        <v>102</v>
      </c>
      <c r="G167" s="79">
        <v>45604</v>
      </c>
      <c r="H167" s="156">
        <f t="shared" si="13"/>
        <v>0.87931034482758619</v>
      </c>
      <c r="I167" s="112">
        <v>17</v>
      </c>
      <c r="J167" s="112">
        <v>16</v>
      </c>
      <c r="K167" s="195">
        <v>1</v>
      </c>
      <c r="L167" s="156">
        <f t="shared" si="15"/>
        <v>0.74137931034482762</v>
      </c>
    </row>
    <row r="168" spans="1:12" ht="16.5" customHeight="1" x14ac:dyDescent="0.25">
      <c r="A168" s="25" t="s">
        <v>285</v>
      </c>
      <c r="B168" s="190" t="s">
        <v>286</v>
      </c>
      <c r="C168" s="112">
        <v>56</v>
      </c>
      <c r="D168" s="154">
        <f t="shared" si="14"/>
        <v>42</v>
      </c>
      <c r="E168" s="155">
        <f t="shared" si="12"/>
        <v>-4</v>
      </c>
      <c r="F168" s="112">
        <v>46</v>
      </c>
      <c r="G168" s="79">
        <v>45518</v>
      </c>
      <c r="H168" s="156">
        <f t="shared" si="13"/>
        <v>0.8214285714285714</v>
      </c>
      <c r="I168" s="112">
        <v>1</v>
      </c>
      <c r="J168" s="112">
        <v>5</v>
      </c>
      <c r="K168" s="195">
        <v>0</v>
      </c>
      <c r="L168" s="156">
        <f t="shared" si="15"/>
        <v>0.8035714285714286</v>
      </c>
    </row>
    <row r="169" spans="1:12" ht="16.5" customHeight="1" x14ac:dyDescent="0.25">
      <c r="A169" s="25" t="s">
        <v>287</v>
      </c>
      <c r="B169" s="190" t="s">
        <v>288</v>
      </c>
      <c r="C169" s="112">
        <v>65</v>
      </c>
      <c r="D169" s="154">
        <f t="shared" si="14"/>
        <v>48.75</v>
      </c>
      <c r="E169" s="155">
        <f t="shared" si="12"/>
        <v>-2.25</v>
      </c>
      <c r="F169" s="112">
        <v>51</v>
      </c>
      <c r="G169" s="79">
        <v>45586</v>
      </c>
      <c r="H169" s="156">
        <f t="shared" si="13"/>
        <v>0.7846153846153846</v>
      </c>
      <c r="I169" s="112">
        <v>1</v>
      </c>
      <c r="J169" s="112">
        <v>8</v>
      </c>
      <c r="K169" s="195">
        <v>0</v>
      </c>
      <c r="L169" s="156">
        <f t="shared" si="15"/>
        <v>0.76923076923076927</v>
      </c>
    </row>
    <row r="170" spans="1:12" ht="16.5" customHeight="1" x14ac:dyDescent="0.25">
      <c r="A170" s="25" t="s">
        <v>289</v>
      </c>
      <c r="B170" s="190" t="s">
        <v>290</v>
      </c>
      <c r="C170" s="112">
        <v>31</v>
      </c>
      <c r="D170" s="154">
        <f t="shared" si="14"/>
        <v>23.25</v>
      </c>
      <c r="E170" s="155">
        <f t="shared" si="12"/>
        <v>3.25</v>
      </c>
      <c r="F170" s="112">
        <v>20</v>
      </c>
      <c r="G170" s="79">
        <v>45603</v>
      </c>
      <c r="H170" s="156">
        <f t="shared" si="13"/>
        <v>0.64516129032258063</v>
      </c>
      <c r="I170" s="80">
        <v>0</v>
      </c>
      <c r="J170" s="112">
        <v>3</v>
      </c>
      <c r="K170" s="195">
        <v>0</v>
      </c>
      <c r="L170" s="156">
        <f t="shared" si="15"/>
        <v>0.64516129032258063</v>
      </c>
    </row>
    <row r="171" spans="1:12" ht="16.5" customHeight="1" x14ac:dyDescent="0.25">
      <c r="A171" s="25" t="s">
        <v>291</v>
      </c>
      <c r="B171" s="190" t="s">
        <v>292</v>
      </c>
      <c r="C171" s="112">
        <v>199</v>
      </c>
      <c r="D171" s="154">
        <f t="shared" si="14"/>
        <v>149.25</v>
      </c>
      <c r="E171" s="155">
        <f t="shared" si="12"/>
        <v>9.25</v>
      </c>
      <c r="F171" s="112">
        <v>140</v>
      </c>
      <c r="G171" s="79">
        <v>45604</v>
      </c>
      <c r="H171" s="156">
        <f t="shared" si="13"/>
        <v>0.70351758793969854</v>
      </c>
      <c r="I171" s="80">
        <v>0</v>
      </c>
      <c r="J171" s="112">
        <v>14</v>
      </c>
      <c r="K171" s="196">
        <v>1</v>
      </c>
      <c r="L171" s="156">
        <f t="shared" si="15"/>
        <v>0.70854271356783916</v>
      </c>
    </row>
    <row r="172" spans="1:12" ht="16.5" customHeight="1" x14ac:dyDescent="0.25">
      <c r="A172" s="25" t="s">
        <v>293</v>
      </c>
      <c r="B172" s="190" t="s">
        <v>294</v>
      </c>
      <c r="C172" s="112">
        <v>152</v>
      </c>
      <c r="D172" s="154">
        <f t="shared" si="14"/>
        <v>114</v>
      </c>
      <c r="E172" s="155">
        <f t="shared" si="12"/>
        <v>11</v>
      </c>
      <c r="F172" s="112">
        <v>103</v>
      </c>
      <c r="G172" s="79">
        <v>45600</v>
      </c>
      <c r="H172" s="156">
        <f t="shared" si="13"/>
        <v>0.67763157894736847</v>
      </c>
      <c r="I172" s="112">
        <v>4</v>
      </c>
      <c r="J172" s="112">
        <v>16</v>
      </c>
      <c r="K172" s="195">
        <v>1</v>
      </c>
      <c r="L172" s="156">
        <f t="shared" si="15"/>
        <v>0.65789473684210531</v>
      </c>
    </row>
    <row r="173" spans="1:12" ht="16.5" customHeight="1" x14ac:dyDescent="0.25">
      <c r="A173" s="25" t="s">
        <v>295</v>
      </c>
      <c r="B173" s="190" t="s">
        <v>296</v>
      </c>
      <c r="C173" s="112">
        <v>186</v>
      </c>
      <c r="D173" s="154">
        <f t="shared" si="14"/>
        <v>139.5</v>
      </c>
      <c r="E173" s="155">
        <f t="shared" si="12"/>
        <v>9.5</v>
      </c>
      <c r="F173" s="112">
        <v>130</v>
      </c>
      <c r="G173" s="79">
        <v>45589</v>
      </c>
      <c r="H173" s="156">
        <f t="shared" si="13"/>
        <v>0.69892473118279574</v>
      </c>
      <c r="I173" s="112">
        <v>3</v>
      </c>
      <c r="J173" s="112">
        <v>18</v>
      </c>
      <c r="K173" s="195">
        <v>3</v>
      </c>
      <c r="L173" s="156">
        <f t="shared" si="15"/>
        <v>0.69892473118279574</v>
      </c>
    </row>
    <row r="174" spans="1:12" ht="16.5" customHeight="1" x14ac:dyDescent="0.25">
      <c r="A174" s="25" t="s">
        <v>297</v>
      </c>
      <c r="B174" s="190" t="s">
        <v>298</v>
      </c>
      <c r="C174" s="112">
        <v>31</v>
      </c>
      <c r="D174" s="154">
        <f t="shared" si="14"/>
        <v>23.25</v>
      </c>
      <c r="E174" s="155">
        <f t="shared" si="12"/>
        <v>5.25</v>
      </c>
      <c r="F174" s="112">
        <v>18</v>
      </c>
      <c r="G174" s="79"/>
      <c r="H174" s="156">
        <f t="shared" si="13"/>
        <v>0.58064516129032262</v>
      </c>
      <c r="I174" s="80">
        <v>1</v>
      </c>
      <c r="J174" s="112">
        <v>5</v>
      </c>
      <c r="K174" s="195">
        <v>0</v>
      </c>
      <c r="L174" s="156">
        <f t="shared" si="15"/>
        <v>0.54838709677419351</v>
      </c>
    </row>
    <row r="175" spans="1:12" ht="16.5" customHeight="1" x14ac:dyDescent="0.25">
      <c r="A175" s="25" t="s">
        <v>299</v>
      </c>
      <c r="B175" s="190" t="s">
        <v>300</v>
      </c>
      <c r="C175" s="112">
        <v>16</v>
      </c>
      <c r="D175" s="154">
        <f t="shared" si="14"/>
        <v>12</v>
      </c>
      <c r="E175" s="155">
        <f t="shared" si="12"/>
        <v>-2</v>
      </c>
      <c r="F175" s="112">
        <v>14</v>
      </c>
      <c r="G175" s="79">
        <v>45552</v>
      </c>
      <c r="H175" s="156">
        <f t="shared" si="13"/>
        <v>0.875</v>
      </c>
      <c r="I175" s="80">
        <v>0</v>
      </c>
      <c r="J175" s="112">
        <v>1</v>
      </c>
      <c r="K175" s="195">
        <v>0</v>
      </c>
      <c r="L175" s="156">
        <f t="shared" si="15"/>
        <v>0.875</v>
      </c>
    </row>
    <row r="176" spans="1:12" ht="16.5" customHeight="1" x14ac:dyDescent="0.25">
      <c r="A176" s="25" t="s">
        <v>301</v>
      </c>
      <c r="B176" s="190" t="s">
        <v>302</v>
      </c>
      <c r="C176" s="112">
        <v>25</v>
      </c>
      <c r="D176" s="154">
        <f t="shared" si="14"/>
        <v>18.75</v>
      </c>
      <c r="E176" s="155">
        <f t="shared" si="12"/>
        <v>16.75</v>
      </c>
      <c r="F176" s="112">
        <v>2</v>
      </c>
      <c r="G176" s="79"/>
      <c r="H176" s="156">
        <f t="shared" si="13"/>
        <v>0.08</v>
      </c>
      <c r="I176" s="80">
        <v>0</v>
      </c>
      <c r="J176" s="112">
        <v>2</v>
      </c>
      <c r="K176" s="195">
        <v>0</v>
      </c>
      <c r="L176" s="156">
        <f t="shared" si="15"/>
        <v>0.08</v>
      </c>
    </row>
    <row r="177" spans="1:12" ht="16.5" customHeight="1" x14ac:dyDescent="0.25">
      <c r="A177" s="25" t="s">
        <v>303</v>
      </c>
      <c r="B177" s="190" t="s">
        <v>304</v>
      </c>
      <c r="C177" s="112">
        <v>51</v>
      </c>
      <c r="D177" s="154">
        <f t="shared" si="14"/>
        <v>38.25</v>
      </c>
      <c r="E177" s="155">
        <f t="shared" si="12"/>
        <v>14.25</v>
      </c>
      <c r="F177" s="112">
        <v>24</v>
      </c>
      <c r="G177" s="79">
        <v>45559</v>
      </c>
      <c r="H177" s="156">
        <f t="shared" si="13"/>
        <v>0.47058823529411764</v>
      </c>
      <c r="I177" s="80">
        <v>0</v>
      </c>
      <c r="J177" s="112">
        <v>4</v>
      </c>
      <c r="K177" s="196">
        <v>1</v>
      </c>
      <c r="L177" s="156">
        <f t="shared" si="15"/>
        <v>0.49019607843137253</v>
      </c>
    </row>
    <row r="178" spans="1:12" ht="16.5" customHeight="1" x14ac:dyDescent="0.25">
      <c r="A178" s="25" t="s">
        <v>305</v>
      </c>
      <c r="B178" s="190" t="s">
        <v>306</v>
      </c>
      <c r="C178" s="112">
        <v>220</v>
      </c>
      <c r="D178" s="154">
        <f t="shared" si="14"/>
        <v>165</v>
      </c>
      <c r="E178" s="155">
        <f t="shared" si="12"/>
        <v>42</v>
      </c>
      <c r="F178" s="112">
        <v>123</v>
      </c>
      <c r="G178" s="79">
        <v>45604</v>
      </c>
      <c r="H178" s="156">
        <f t="shared" si="13"/>
        <v>0.55909090909090908</v>
      </c>
      <c r="I178" s="80">
        <v>1</v>
      </c>
      <c r="J178" s="112">
        <v>21</v>
      </c>
      <c r="K178" s="195">
        <v>2</v>
      </c>
      <c r="L178" s="156">
        <f t="shared" si="15"/>
        <v>0.5636363636363636</v>
      </c>
    </row>
    <row r="179" spans="1:12" ht="16.5" customHeight="1" x14ac:dyDescent="0.25">
      <c r="A179" s="25" t="s">
        <v>307</v>
      </c>
      <c r="B179" s="190" t="s">
        <v>308</v>
      </c>
      <c r="C179" s="112">
        <v>103</v>
      </c>
      <c r="D179" s="154">
        <f t="shared" si="14"/>
        <v>77.25</v>
      </c>
      <c r="E179" s="155">
        <f t="shared" si="12"/>
        <v>-0.75</v>
      </c>
      <c r="F179" s="112">
        <v>78</v>
      </c>
      <c r="G179" s="79">
        <v>45589</v>
      </c>
      <c r="H179" s="156">
        <f t="shared" si="13"/>
        <v>0.75728155339805825</v>
      </c>
      <c r="I179" s="112">
        <v>3</v>
      </c>
      <c r="J179" s="112">
        <v>11</v>
      </c>
      <c r="K179" s="195">
        <v>0</v>
      </c>
      <c r="L179" s="156">
        <f t="shared" si="15"/>
        <v>0.72815533980582525</v>
      </c>
    </row>
    <row r="180" spans="1:12" ht="16.5" customHeight="1" x14ac:dyDescent="0.25">
      <c r="A180" s="25" t="s">
        <v>309</v>
      </c>
      <c r="B180" s="190" t="s">
        <v>226</v>
      </c>
      <c r="C180" s="112">
        <v>19</v>
      </c>
      <c r="D180" s="154">
        <f t="shared" si="14"/>
        <v>14.25</v>
      </c>
      <c r="E180" s="155">
        <f t="shared" si="12"/>
        <v>-3.75</v>
      </c>
      <c r="F180" s="112">
        <v>18</v>
      </c>
      <c r="G180" s="79">
        <v>45554</v>
      </c>
      <c r="H180" s="156">
        <f t="shared" si="13"/>
        <v>0.94736842105263153</v>
      </c>
      <c r="I180" s="80">
        <v>0</v>
      </c>
      <c r="J180" s="112">
        <v>0</v>
      </c>
      <c r="K180" s="195">
        <v>0</v>
      </c>
      <c r="L180" s="156">
        <f t="shared" si="15"/>
        <v>0.94736842105263153</v>
      </c>
    </row>
    <row r="181" spans="1:12" ht="16.5" customHeight="1" x14ac:dyDescent="0.25">
      <c r="A181" s="29"/>
      <c r="B181" s="191"/>
      <c r="C181" s="154"/>
      <c r="D181" s="154"/>
      <c r="E181" s="154"/>
      <c r="F181" s="80"/>
      <c r="G181" s="79"/>
      <c r="H181" s="156"/>
      <c r="I181" s="80"/>
      <c r="J181" s="80"/>
      <c r="K181" s="195"/>
      <c r="L181" s="80"/>
    </row>
    <row r="182" spans="1:12" ht="16.5" customHeight="1" x14ac:dyDescent="0.3">
      <c r="A182" s="6"/>
      <c r="B182" s="88" t="s">
        <v>310</v>
      </c>
      <c r="C182" s="136"/>
      <c r="D182" s="154"/>
      <c r="E182" s="154"/>
      <c r="F182" s="80"/>
      <c r="G182" s="79"/>
      <c r="H182" s="156"/>
      <c r="I182" s="80"/>
      <c r="J182" s="80"/>
      <c r="K182" s="195"/>
      <c r="L182" s="80"/>
    </row>
    <row r="183" spans="1:12" ht="16.5" customHeight="1" x14ac:dyDescent="0.25">
      <c r="A183" s="6"/>
      <c r="B183" s="117" t="s">
        <v>311</v>
      </c>
      <c r="C183" s="154">
        <f>SUM(C137:C180)</f>
        <v>3623</v>
      </c>
      <c r="D183" s="154">
        <f>SUM(D74:D182)</f>
        <v>9366</v>
      </c>
      <c r="E183" s="155">
        <f>SUM(E137:E182)</f>
        <v>377.25</v>
      </c>
      <c r="F183" s="112">
        <f>SUM(F137:F182)</f>
        <v>2340</v>
      </c>
      <c r="G183" s="79"/>
      <c r="H183" s="156">
        <f>SUM(F183/C183)</f>
        <v>0.64587358542644213</v>
      </c>
      <c r="I183" s="112">
        <f>SUM(I137:I182)</f>
        <v>52</v>
      </c>
      <c r="J183" s="112">
        <f>SUM(J137:J182)</f>
        <v>395</v>
      </c>
      <c r="K183" s="196">
        <f>SUM(K137:K182)</f>
        <v>11</v>
      </c>
      <c r="L183" s="156">
        <f>(F183-(I183-K183))/(C183)</f>
        <v>0.63455699696384216</v>
      </c>
    </row>
    <row r="184" spans="1:12" s="60" customFormat="1" ht="16.5" customHeight="1" x14ac:dyDescent="0.3">
      <c r="A184" s="6"/>
      <c r="B184" s="117"/>
      <c r="C184" s="46"/>
      <c r="D184" s="116" t="s">
        <v>621</v>
      </c>
      <c r="E184" s="63"/>
      <c r="F184" s="70"/>
      <c r="G184" s="63"/>
      <c r="H184" s="63"/>
      <c r="I184" s="192"/>
      <c r="J184" s="193"/>
      <c r="K184" s="193"/>
      <c r="L184" s="118"/>
    </row>
    <row r="185" spans="1:12" ht="16.5" customHeight="1" x14ac:dyDescent="0.3">
      <c r="A185" s="32"/>
      <c r="B185" s="33" t="str">
        <f>B21</f>
        <v>Target Date 12/11/2024 GOAL 75%</v>
      </c>
      <c r="C185" s="38"/>
      <c r="D185" s="40"/>
      <c r="E185" s="6"/>
      <c r="F185" s="34"/>
      <c r="G185" s="35"/>
      <c r="H185" s="30"/>
      <c r="I185" s="31"/>
      <c r="J185" s="29"/>
      <c r="K185" s="191"/>
      <c r="L185" s="78"/>
    </row>
    <row r="186" spans="1:12" ht="16.5" customHeight="1" x14ac:dyDescent="0.3">
      <c r="A186" s="14"/>
      <c r="B186" s="42" t="s">
        <v>312</v>
      </c>
      <c r="C186" s="43">
        <v>74</v>
      </c>
      <c r="D186" s="38">
        <v>90</v>
      </c>
      <c r="E186" s="39"/>
      <c r="F186" s="35"/>
      <c r="G186" s="17"/>
      <c r="H186" s="6"/>
      <c r="I186" s="6"/>
      <c r="J186" s="6"/>
      <c r="K186" s="114"/>
      <c r="L186" s="78"/>
    </row>
    <row r="187" spans="1:12" ht="16.5" customHeight="1" x14ac:dyDescent="0.3">
      <c r="A187" s="97"/>
      <c r="B187" s="103" t="s">
        <v>313</v>
      </c>
      <c r="C187" s="103" t="s">
        <v>314</v>
      </c>
      <c r="D187" s="101"/>
      <c r="E187" s="104"/>
      <c r="F187" s="98"/>
      <c r="G187" s="105"/>
      <c r="H187" s="100"/>
      <c r="I187" s="99"/>
      <c r="J187" s="99"/>
      <c r="K187" s="197"/>
      <c r="L187" s="78"/>
    </row>
    <row r="188" spans="1:12" ht="16.5" customHeight="1" x14ac:dyDescent="0.3">
      <c r="A188" s="203"/>
      <c r="B188" s="89"/>
      <c r="C188" s="204"/>
      <c r="D188" s="205"/>
      <c r="E188" s="205"/>
      <c r="F188" s="206"/>
      <c r="G188" s="175"/>
      <c r="H188" s="118"/>
      <c r="I188" s="89"/>
      <c r="J188" s="89"/>
      <c r="K188" s="89"/>
      <c r="L188" s="207"/>
    </row>
    <row r="189" spans="1:12" ht="16.5" customHeight="1" x14ac:dyDescent="0.3">
      <c r="A189" s="65" t="s">
        <v>315</v>
      </c>
      <c r="B189" s="78"/>
      <c r="C189" s="77"/>
      <c r="D189" s="77"/>
      <c r="E189" s="77"/>
      <c r="F189" s="78"/>
      <c r="G189" s="79"/>
      <c r="H189" s="181">
        <v>45610</v>
      </c>
      <c r="I189" s="80"/>
      <c r="J189" s="78"/>
      <c r="K189" s="78"/>
      <c r="L189" s="78"/>
    </row>
    <row r="190" spans="1:12" ht="16.5" customHeight="1" x14ac:dyDescent="0.25">
      <c r="A190" s="129" t="s">
        <v>316</v>
      </c>
      <c r="B190" s="78"/>
      <c r="C190" s="77"/>
      <c r="D190" s="77"/>
      <c r="E190" s="77"/>
      <c r="F190" s="78"/>
      <c r="G190" s="79"/>
      <c r="H190" s="64"/>
      <c r="I190" s="80"/>
      <c r="J190" s="78"/>
      <c r="K190" s="78"/>
      <c r="L190" s="78"/>
    </row>
    <row r="191" spans="1:12" ht="16.5" customHeight="1" x14ac:dyDescent="0.3">
      <c r="A191" s="78"/>
      <c r="B191" s="146"/>
      <c r="C191" s="77"/>
      <c r="D191" s="77"/>
      <c r="E191" s="77"/>
      <c r="F191" s="78"/>
      <c r="G191" s="79"/>
      <c r="H191" s="64"/>
      <c r="I191" s="80"/>
      <c r="J191" s="78"/>
      <c r="K191" s="183" t="s">
        <v>10</v>
      </c>
      <c r="L191" s="78"/>
    </row>
    <row r="192" spans="1:12" ht="16.5" customHeight="1" x14ac:dyDescent="0.3">
      <c r="A192" s="78"/>
      <c r="B192" s="78"/>
      <c r="C192" s="136">
        <f>C4</f>
        <v>2025</v>
      </c>
      <c r="D192" s="184">
        <f>D4</f>
        <v>0.75</v>
      </c>
      <c r="E192" s="183" t="s">
        <v>11</v>
      </c>
      <c r="F192" s="183" t="s">
        <v>12</v>
      </c>
      <c r="G192" s="183" t="s">
        <v>13</v>
      </c>
      <c r="H192" s="183" t="s">
        <v>14</v>
      </c>
      <c r="I192" s="80"/>
      <c r="J192" s="78"/>
      <c r="K192" s="183" t="s">
        <v>15</v>
      </c>
      <c r="L192" s="78"/>
    </row>
    <row r="193" spans="1:12" ht="16.5" customHeight="1" x14ac:dyDescent="0.3">
      <c r="A193" s="177"/>
      <c r="B193" s="177"/>
      <c r="C193" s="178" t="s">
        <v>16</v>
      </c>
      <c r="D193" s="178" t="s">
        <v>17</v>
      </c>
      <c r="E193" s="179">
        <f>E5</f>
        <v>0.75</v>
      </c>
      <c r="F193" s="178" t="str">
        <f>F5</f>
        <v>2025 MEMB</v>
      </c>
      <c r="G193" s="178" t="s">
        <v>19</v>
      </c>
      <c r="H193" s="178" t="s">
        <v>16</v>
      </c>
      <c r="I193" s="178" t="str">
        <f>I5</f>
        <v>NEW</v>
      </c>
      <c r="J193" s="178" t="s">
        <v>21</v>
      </c>
      <c r="K193" s="208" t="s">
        <v>22</v>
      </c>
      <c r="L193" s="209" t="s">
        <v>23</v>
      </c>
    </row>
    <row r="194" spans="1:12" ht="16.5" customHeight="1" x14ac:dyDescent="0.25">
      <c r="A194" s="25" t="s">
        <v>317</v>
      </c>
      <c r="B194" s="25" t="s">
        <v>318</v>
      </c>
      <c r="C194" s="28">
        <v>67</v>
      </c>
      <c r="D194" s="48">
        <f>SUM(C194*0.75)</f>
        <v>50.25</v>
      </c>
      <c r="E194" s="159">
        <f t="shared" ref="E194:E224" si="16">SUM(D194-F194)</f>
        <v>11.25</v>
      </c>
      <c r="F194" s="28">
        <v>39</v>
      </c>
      <c r="G194" s="26">
        <v>45586</v>
      </c>
      <c r="H194" s="160">
        <f t="shared" ref="H194:H224" si="17">SUM(F194/C194)</f>
        <v>0.58208955223880599</v>
      </c>
      <c r="I194" s="27">
        <v>0</v>
      </c>
      <c r="J194" s="28">
        <v>11</v>
      </c>
      <c r="K194" s="148">
        <v>0</v>
      </c>
      <c r="L194" s="156">
        <f>(F194-(I194-K194))/(C194)</f>
        <v>0.58208955223880599</v>
      </c>
    </row>
    <row r="195" spans="1:12" ht="16.5" customHeight="1" x14ac:dyDescent="0.25">
      <c r="A195" s="25" t="s">
        <v>319</v>
      </c>
      <c r="B195" s="25" t="s">
        <v>320</v>
      </c>
      <c r="C195" s="28">
        <v>26</v>
      </c>
      <c r="D195" s="48">
        <f t="shared" ref="D195:D224" si="18">SUM(C195*0.75)</f>
        <v>19.5</v>
      </c>
      <c r="E195" s="159">
        <f t="shared" si="16"/>
        <v>2.5</v>
      </c>
      <c r="F195" s="28">
        <v>17</v>
      </c>
      <c r="G195" s="26">
        <v>45586</v>
      </c>
      <c r="H195" s="160">
        <f t="shared" si="17"/>
        <v>0.65384615384615385</v>
      </c>
      <c r="I195" s="27">
        <v>0</v>
      </c>
      <c r="J195" s="28">
        <v>4</v>
      </c>
      <c r="K195" s="148">
        <v>0</v>
      </c>
      <c r="L195" s="156">
        <f t="shared" ref="L195:L221" si="19">(F195-(I195-K195))/(C195)</f>
        <v>0.65384615384615385</v>
      </c>
    </row>
    <row r="196" spans="1:12" ht="16.5" customHeight="1" x14ac:dyDescent="0.25">
      <c r="A196" s="25" t="s">
        <v>321</v>
      </c>
      <c r="B196" s="25" t="s">
        <v>322</v>
      </c>
      <c r="C196" s="28">
        <v>214</v>
      </c>
      <c r="D196" s="48">
        <f t="shared" si="18"/>
        <v>160.5</v>
      </c>
      <c r="E196" s="159">
        <f t="shared" si="16"/>
        <v>20.5</v>
      </c>
      <c r="F196" s="28">
        <v>140</v>
      </c>
      <c r="G196" s="26">
        <v>45586</v>
      </c>
      <c r="H196" s="160">
        <f t="shared" si="17"/>
        <v>0.65420560747663548</v>
      </c>
      <c r="I196" s="27">
        <v>1</v>
      </c>
      <c r="J196" s="28">
        <v>16</v>
      </c>
      <c r="K196" s="148">
        <v>0</v>
      </c>
      <c r="L196" s="156">
        <f t="shared" si="19"/>
        <v>0.64953271028037385</v>
      </c>
    </row>
    <row r="197" spans="1:12" ht="16.5" customHeight="1" x14ac:dyDescent="0.25">
      <c r="A197" s="25" t="s">
        <v>323</v>
      </c>
      <c r="B197" s="25" t="s">
        <v>324</v>
      </c>
      <c r="C197" s="28">
        <v>171</v>
      </c>
      <c r="D197" s="48">
        <f t="shared" si="18"/>
        <v>128.25</v>
      </c>
      <c r="E197" s="159">
        <f t="shared" si="16"/>
        <v>85.25</v>
      </c>
      <c r="F197" s="28">
        <v>43</v>
      </c>
      <c r="G197" s="26"/>
      <c r="H197" s="160">
        <f t="shared" si="17"/>
        <v>0.25146198830409355</v>
      </c>
      <c r="I197" s="27">
        <v>0</v>
      </c>
      <c r="J197" s="28">
        <v>12</v>
      </c>
      <c r="K197" s="148">
        <v>0</v>
      </c>
      <c r="L197" s="156">
        <f t="shared" si="19"/>
        <v>0.25146198830409355</v>
      </c>
    </row>
    <row r="198" spans="1:12" ht="16.5" customHeight="1" x14ac:dyDescent="0.25">
      <c r="A198" s="25" t="s">
        <v>325</v>
      </c>
      <c r="B198" s="25" t="s">
        <v>326</v>
      </c>
      <c r="C198" s="28">
        <v>68</v>
      </c>
      <c r="D198" s="48">
        <f t="shared" si="18"/>
        <v>51</v>
      </c>
      <c r="E198" s="159">
        <f t="shared" si="16"/>
        <v>0</v>
      </c>
      <c r="F198" s="28">
        <v>51</v>
      </c>
      <c r="G198" s="26">
        <v>45603</v>
      </c>
      <c r="H198" s="160">
        <f t="shared" si="17"/>
        <v>0.75</v>
      </c>
      <c r="I198" s="27">
        <v>0</v>
      </c>
      <c r="J198" s="28">
        <v>41</v>
      </c>
      <c r="K198" s="148">
        <v>0</v>
      </c>
      <c r="L198" s="156">
        <f t="shared" si="19"/>
        <v>0.75</v>
      </c>
    </row>
    <row r="199" spans="1:12" ht="16.5" customHeight="1" x14ac:dyDescent="0.25">
      <c r="A199" s="25" t="s">
        <v>327</v>
      </c>
      <c r="B199" s="44" t="s">
        <v>328</v>
      </c>
      <c r="C199" s="198">
        <v>15</v>
      </c>
      <c r="D199" s="48">
        <f t="shared" si="18"/>
        <v>11.25</v>
      </c>
      <c r="E199" s="159">
        <f t="shared" si="16"/>
        <v>7.25</v>
      </c>
      <c r="F199" s="28">
        <v>4</v>
      </c>
      <c r="G199" s="26">
        <v>45525</v>
      </c>
      <c r="H199" s="160">
        <f t="shared" si="17"/>
        <v>0.26666666666666666</v>
      </c>
      <c r="I199" s="27">
        <v>0</v>
      </c>
      <c r="J199" s="28">
        <v>1</v>
      </c>
      <c r="K199" s="148">
        <v>0</v>
      </c>
      <c r="L199" s="156">
        <f t="shared" si="19"/>
        <v>0.26666666666666666</v>
      </c>
    </row>
    <row r="200" spans="1:12" ht="16.5" customHeight="1" x14ac:dyDescent="0.25">
      <c r="A200" s="25" t="s">
        <v>329</v>
      </c>
      <c r="B200" s="25" t="s">
        <v>330</v>
      </c>
      <c r="C200" s="28">
        <v>92</v>
      </c>
      <c r="D200" s="48">
        <f t="shared" si="18"/>
        <v>69</v>
      </c>
      <c r="E200" s="159">
        <f t="shared" si="16"/>
        <v>13</v>
      </c>
      <c r="F200" s="28">
        <v>56</v>
      </c>
      <c r="G200" s="26">
        <v>45601</v>
      </c>
      <c r="H200" s="160">
        <f t="shared" si="17"/>
        <v>0.60869565217391308</v>
      </c>
      <c r="I200" s="27">
        <v>1</v>
      </c>
      <c r="J200" s="28">
        <v>10</v>
      </c>
      <c r="K200" s="148">
        <v>0</v>
      </c>
      <c r="L200" s="156">
        <f t="shared" si="19"/>
        <v>0.59782608695652173</v>
      </c>
    </row>
    <row r="201" spans="1:12" ht="16.5" customHeight="1" x14ac:dyDescent="0.25">
      <c r="A201" s="25" t="s">
        <v>331</v>
      </c>
      <c r="B201" s="25" t="s">
        <v>332</v>
      </c>
      <c r="C201" s="28">
        <v>109</v>
      </c>
      <c r="D201" s="48">
        <f t="shared" si="18"/>
        <v>81.75</v>
      </c>
      <c r="E201" s="159">
        <f t="shared" si="16"/>
        <v>9.75</v>
      </c>
      <c r="F201" s="28">
        <v>72</v>
      </c>
      <c r="G201" s="26">
        <v>45586</v>
      </c>
      <c r="H201" s="160">
        <f t="shared" si="17"/>
        <v>0.66055045871559637</v>
      </c>
      <c r="I201" s="28">
        <v>3</v>
      </c>
      <c r="J201" s="28">
        <v>11</v>
      </c>
      <c r="K201" s="148">
        <v>0</v>
      </c>
      <c r="L201" s="156">
        <f t="shared" si="19"/>
        <v>0.6330275229357798</v>
      </c>
    </row>
    <row r="202" spans="1:12" ht="16.5" customHeight="1" x14ac:dyDescent="0.25">
      <c r="A202" s="25" t="s">
        <v>333</v>
      </c>
      <c r="B202" s="25" t="s">
        <v>334</v>
      </c>
      <c r="C202" s="28">
        <v>174</v>
      </c>
      <c r="D202" s="48">
        <f t="shared" si="18"/>
        <v>130.5</v>
      </c>
      <c r="E202" s="159">
        <f t="shared" si="16"/>
        <v>-17.5</v>
      </c>
      <c r="F202" s="28">
        <v>148</v>
      </c>
      <c r="G202" s="26">
        <v>45603</v>
      </c>
      <c r="H202" s="160">
        <f t="shared" si="17"/>
        <v>0.85057471264367812</v>
      </c>
      <c r="I202" s="28">
        <v>5</v>
      </c>
      <c r="J202" s="28">
        <v>18</v>
      </c>
      <c r="K202" s="148">
        <v>1</v>
      </c>
      <c r="L202" s="156">
        <f t="shared" si="19"/>
        <v>0.82758620689655171</v>
      </c>
    </row>
    <row r="203" spans="1:12" ht="16.5" customHeight="1" x14ac:dyDescent="0.25">
      <c r="A203" s="25" t="s">
        <v>335</v>
      </c>
      <c r="B203" s="25" t="s">
        <v>336</v>
      </c>
      <c r="C203" s="28">
        <v>38</v>
      </c>
      <c r="D203" s="48">
        <f t="shared" si="18"/>
        <v>28.5</v>
      </c>
      <c r="E203" s="159">
        <f t="shared" si="16"/>
        <v>2.5</v>
      </c>
      <c r="F203" s="28">
        <v>26</v>
      </c>
      <c r="G203" s="26">
        <v>45586</v>
      </c>
      <c r="H203" s="160">
        <f t="shared" si="17"/>
        <v>0.68421052631578949</v>
      </c>
      <c r="I203" s="27">
        <v>0</v>
      </c>
      <c r="J203" s="28">
        <v>3</v>
      </c>
      <c r="K203" s="148">
        <v>0</v>
      </c>
      <c r="L203" s="156">
        <f t="shared" si="19"/>
        <v>0.68421052631578949</v>
      </c>
    </row>
    <row r="204" spans="1:12" ht="16.5" customHeight="1" x14ac:dyDescent="0.25">
      <c r="A204" s="25" t="s">
        <v>337</v>
      </c>
      <c r="B204" s="25" t="s">
        <v>338</v>
      </c>
      <c r="C204" s="28">
        <v>61</v>
      </c>
      <c r="D204" s="48">
        <f t="shared" si="18"/>
        <v>45.75</v>
      </c>
      <c r="E204" s="159">
        <f t="shared" si="16"/>
        <v>2.75</v>
      </c>
      <c r="F204" s="28">
        <v>43</v>
      </c>
      <c r="G204" s="26">
        <v>45589</v>
      </c>
      <c r="H204" s="160">
        <f t="shared" si="17"/>
        <v>0.70491803278688525</v>
      </c>
      <c r="I204" s="27">
        <v>0</v>
      </c>
      <c r="J204" s="28">
        <v>7</v>
      </c>
      <c r="K204" s="148">
        <v>0</v>
      </c>
      <c r="L204" s="156">
        <f t="shared" si="19"/>
        <v>0.70491803278688525</v>
      </c>
    </row>
    <row r="205" spans="1:12" ht="16.5" customHeight="1" x14ac:dyDescent="0.25">
      <c r="A205" s="25" t="s">
        <v>339</v>
      </c>
      <c r="B205" s="25" t="s">
        <v>340</v>
      </c>
      <c r="C205" s="28">
        <v>69</v>
      </c>
      <c r="D205" s="48">
        <f t="shared" si="18"/>
        <v>51.75</v>
      </c>
      <c r="E205" s="159">
        <f t="shared" si="16"/>
        <v>9.75</v>
      </c>
      <c r="F205" s="28">
        <v>42</v>
      </c>
      <c r="G205" s="26">
        <v>45560</v>
      </c>
      <c r="H205" s="160">
        <f t="shared" si="17"/>
        <v>0.60869565217391308</v>
      </c>
      <c r="I205" s="27">
        <v>1</v>
      </c>
      <c r="J205" s="28">
        <v>10</v>
      </c>
      <c r="K205" s="148">
        <v>0</v>
      </c>
      <c r="L205" s="156">
        <f t="shared" si="19"/>
        <v>0.59420289855072461</v>
      </c>
    </row>
    <row r="206" spans="1:12" ht="16.5" customHeight="1" x14ac:dyDescent="0.25">
      <c r="A206" s="25" t="s">
        <v>341</v>
      </c>
      <c r="B206" s="25" t="s">
        <v>342</v>
      </c>
      <c r="C206" s="28">
        <v>43</v>
      </c>
      <c r="D206" s="48">
        <f t="shared" si="18"/>
        <v>32.25</v>
      </c>
      <c r="E206" s="159">
        <f t="shared" si="16"/>
        <v>28.25</v>
      </c>
      <c r="F206" s="28">
        <v>4</v>
      </c>
      <c r="G206" s="26"/>
      <c r="H206" s="160">
        <f t="shared" si="17"/>
        <v>9.3023255813953487E-2</v>
      </c>
      <c r="I206" s="27">
        <v>0</v>
      </c>
      <c r="J206" s="28">
        <v>2</v>
      </c>
      <c r="K206" s="148">
        <v>0</v>
      </c>
      <c r="L206" s="156">
        <f t="shared" si="19"/>
        <v>9.3023255813953487E-2</v>
      </c>
    </row>
    <row r="207" spans="1:12" ht="16.5" customHeight="1" x14ac:dyDescent="0.25">
      <c r="A207" s="25" t="s">
        <v>343</v>
      </c>
      <c r="B207" s="25" t="s">
        <v>344</v>
      </c>
      <c r="C207" s="28">
        <v>60</v>
      </c>
      <c r="D207" s="48">
        <f t="shared" si="18"/>
        <v>45</v>
      </c>
      <c r="E207" s="159">
        <f t="shared" si="16"/>
        <v>13</v>
      </c>
      <c r="F207" s="28">
        <v>32</v>
      </c>
      <c r="G207" s="26">
        <v>45568</v>
      </c>
      <c r="H207" s="160">
        <f t="shared" si="17"/>
        <v>0.53333333333333333</v>
      </c>
      <c r="I207" s="27">
        <v>0</v>
      </c>
      <c r="J207" s="28">
        <v>4</v>
      </c>
      <c r="K207" s="148">
        <v>0</v>
      </c>
      <c r="L207" s="156">
        <f t="shared" si="19"/>
        <v>0.53333333333333333</v>
      </c>
    </row>
    <row r="208" spans="1:12" ht="16.5" customHeight="1" x14ac:dyDescent="0.25">
      <c r="A208" s="25" t="s">
        <v>345</v>
      </c>
      <c r="B208" s="25" t="s">
        <v>346</v>
      </c>
      <c r="C208" s="28">
        <v>99</v>
      </c>
      <c r="D208" s="48">
        <f t="shared" si="18"/>
        <v>74.25</v>
      </c>
      <c r="E208" s="159">
        <f t="shared" si="16"/>
        <v>2.25</v>
      </c>
      <c r="F208" s="28">
        <v>72</v>
      </c>
      <c r="G208" s="26">
        <v>45601</v>
      </c>
      <c r="H208" s="160">
        <f t="shared" si="17"/>
        <v>0.72727272727272729</v>
      </c>
      <c r="I208" s="27">
        <v>1</v>
      </c>
      <c r="J208" s="28">
        <v>14</v>
      </c>
      <c r="K208" s="148">
        <v>0</v>
      </c>
      <c r="L208" s="156">
        <f t="shared" si="19"/>
        <v>0.71717171717171713</v>
      </c>
    </row>
    <row r="209" spans="1:12" ht="16.5" customHeight="1" x14ac:dyDescent="0.25">
      <c r="A209" s="107">
        <v>114</v>
      </c>
      <c r="B209" s="25" t="s">
        <v>347</v>
      </c>
      <c r="C209" s="28">
        <v>60</v>
      </c>
      <c r="D209" s="48">
        <f t="shared" si="18"/>
        <v>45</v>
      </c>
      <c r="E209" s="159">
        <f t="shared" si="16"/>
        <v>-8</v>
      </c>
      <c r="F209" s="28">
        <v>53</v>
      </c>
      <c r="G209" s="26">
        <v>45586</v>
      </c>
      <c r="H209" s="160">
        <f t="shared" si="17"/>
        <v>0.8833333333333333</v>
      </c>
      <c r="I209" s="27">
        <v>12</v>
      </c>
      <c r="J209" s="28">
        <v>5</v>
      </c>
      <c r="K209" s="148">
        <v>0</v>
      </c>
      <c r="L209" s="156">
        <f t="shared" si="19"/>
        <v>0.68333333333333335</v>
      </c>
    </row>
    <row r="210" spans="1:12" ht="16.5" customHeight="1" x14ac:dyDescent="0.25">
      <c r="A210" s="25" t="s">
        <v>348</v>
      </c>
      <c r="B210" s="25" t="s">
        <v>349</v>
      </c>
      <c r="C210" s="28">
        <v>180</v>
      </c>
      <c r="D210" s="48">
        <f t="shared" si="18"/>
        <v>135</v>
      </c>
      <c r="E210" s="159">
        <f t="shared" si="16"/>
        <v>21</v>
      </c>
      <c r="F210" s="28">
        <v>114</v>
      </c>
      <c r="G210" s="26">
        <v>45604</v>
      </c>
      <c r="H210" s="160">
        <f t="shared" si="17"/>
        <v>0.6333333333333333</v>
      </c>
      <c r="I210" s="27">
        <v>2</v>
      </c>
      <c r="J210" s="28">
        <v>16</v>
      </c>
      <c r="K210" s="148">
        <v>0</v>
      </c>
      <c r="L210" s="156">
        <f t="shared" si="19"/>
        <v>0.62222222222222223</v>
      </c>
    </row>
    <row r="211" spans="1:12" ht="16.5" customHeight="1" x14ac:dyDescent="0.25">
      <c r="A211" s="25" t="s">
        <v>350</v>
      </c>
      <c r="B211" s="25" t="s">
        <v>351</v>
      </c>
      <c r="C211" s="28">
        <v>31</v>
      </c>
      <c r="D211" s="48">
        <f t="shared" si="18"/>
        <v>23.25</v>
      </c>
      <c r="E211" s="159">
        <f t="shared" si="16"/>
        <v>1.25</v>
      </c>
      <c r="F211" s="28">
        <v>22</v>
      </c>
      <c r="G211" s="26">
        <v>45600</v>
      </c>
      <c r="H211" s="160">
        <f t="shared" si="17"/>
        <v>0.70967741935483875</v>
      </c>
      <c r="I211" s="27">
        <v>0</v>
      </c>
      <c r="J211" s="28">
        <v>4</v>
      </c>
      <c r="K211" s="148">
        <v>0</v>
      </c>
      <c r="L211" s="156">
        <f t="shared" si="19"/>
        <v>0.70967741935483875</v>
      </c>
    </row>
    <row r="212" spans="1:12" ht="16.5" customHeight="1" x14ac:dyDescent="0.25">
      <c r="A212" s="25" t="s">
        <v>352</v>
      </c>
      <c r="B212" s="44" t="s">
        <v>353</v>
      </c>
      <c r="C212" s="28">
        <v>23</v>
      </c>
      <c r="D212" s="48">
        <f t="shared" si="18"/>
        <v>17.25</v>
      </c>
      <c r="E212" s="159">
        <f t="shared" si="16"/>
        <v>4.25</v>
      </c>
      <c r="F212" s="28">
        <v>13</v>
      </c>
      <c r="G212" s="26">
        <v>45586</v>
      </c>
      <c r="H212" s="160">
        <f t="shared" si="17"/>
        <v>0.56521739130434778</v>
      </c>
      <c r="I212" s="27">
        <v>0</v>
      </c>
      <c r="J212" s="28">
        <v>3</v>
      </c>
      <c r="K212" s="148">
        <v>0</v>
      </c>
      <c r="L212" s="156">
        <f t="shared" si="19"/>
        <v>0.56521739130434778</v>
      </c>
    </row>
    <row r="213" spans="1:12" ht="16.5" customHeight="1" x14ac:dyDescent="0.25">
      <c r="A213" s="25" t="s">
        <v>354</v>
      </c>
      <c r="B213" s="25" t="s">
        <v>355</v>
      </c>
      <c r="C213" s="28">
        <v>72</v>
      </c>
      <c r="D213" s="48">
        <f t="shared" si="18"/>
        <v>54</v>
      </c>
      <c r="E213" s="159">
        <f t="shared" si="16"/>
        <v>7</v>
      </c>
      <c r="F213" s="28">
        <v>47</v>
      </c>
      <c r="G213" s="26">
        <v>45604</v>
      </c>
      <c r="H213" s="160">
        <f t="shared" si="17"/>
        <v>0.65277777777777779</v>
      </c>
      <c r="I213" s="27">
        <v>0</v>
      </c>
      <c r="J213" s="28">
        <v>7</v>
      </c>
      <c r="K213" s="148">
        <v>0</v>
      </c>
      <c r="L213" s="156">
        <f t="shared" si="19"/>
        <v>0.65277777777777779</v>
      </c>
    </row>
    <row r="214" spans="1:12" ht="16.5" customHeight="1" x14ac:dyDescent="0.25">
      <c r="A214" s="25" t="s">
        <v>356</v>
      </c>
      <c r="B214" s="25" t="s">
        <v>357</v>
      </c>
      <c r="C214" s="28">
        <v>63</v>
      </c>
      <c r="D214" s="48">
        <f t="shared" si="18"/>
        <v>47.25</v>
      </c>
      <c r="E214" s="159">
        <f t="shared" si="16"/>
        <v>33.25</v>
      </c>
      <c r="F214" s="28">
        <v>14</v>
      </c>
      <c r="G214" s="26"/>
      <c r="H214" s="160">
        <f t="shared" si="17"/>
        <v>0.22222222222222221</v>
      </c>
      <c r="I214" s="27">
        <v>0</v>
      </c>
      <c r="J214" s="28">
        <v>4</v>
      </c>
      <c r="K214" s="148">
        <v>1</v>
      </c>
      <c r="L214" s="156">
        <f t="shared" si="19"/>
        <v>0.23809523809523808</v>
      </c>
    </row>
    <row r="215" spans="1:12" ht="16.5" customHeight="1" x14ac:dyDescent="0.25">
      <c r="A215" s="25" t="s">
        <v>358</v>
      </c>
      <c r="B215" s="25" t="s">
        <v>359</v>
      </c>
      <c r="C215" s="28">
        <v>35</v>
      </c>
      <c r="D215" s="48">
        <f t="shared" si="18"/>
        <v>26.25</v>
      </c>
      <c r="E215" s="159">
        <f t="shared" si="16"/>
        <v>0.25</v>
      </c>
      <c r="F215" s="28">
        <v>26</v>
      </c>
      <c r="G215" s="26">
        <v>45607</v>
      </c>
      <c r="H215" s="160">
        <f t="shared" si="17"/>
        <v>0.74285714285714288</v>
      </c>
      <c r="I215" s="27">
        <v>0</v>
      </c>
      <c r="J215" s="28">
        <v>3</v>
      </c>
      <c r="K215" s="148">
        <v>0</v>
      </c>
      <c r="L215" s="156">
        <f t="shared" si="19"/>
        <v>0.74285714285714288</v>
      </c>
    </row>
    <row r="216" spans="1:12" ht="16.5" customHeight="1" x14ac:dyDescent="0.25">
      <c r="A216" s="25" t="s">
        <v>360</v>
      </c>
      <c r="B216" s="25" t="s">
        <v>361</v>
      </c>
      <c r="C216" s="28">
        <v>105</v>
      </c>
      <c r="D216" s="48">
        <f t="shared" si="18"/>
        <v>78.75</v>
      </c>
      <c r="E216" s="159">
        <f t="shared" si="16"/>
        <v>16.75</v>
      </c>
      <c r="F216" s="28">
        <v>62</v>
      </c>
      <c r="G216" s="26">
        <v>45603</v>
      </c>
      <c r="H216" s="160">
        <f t="shared" si="17"/>
        <v>0.59047619047619049</v>
      </c>
      <c r="I216" s="27">
        <v>1</v>
      </c>
      <c r="J216" s="28">
        <v>8</v>
      </c>
      <c r="K216" s="148">
        <v>0</v>
      </c>
      <c r="L216" s="156">
        <f t="shared" si="19"/>
        <v>0.580952380952381</v>
      </c>
    </row>
    <row r="217" spans="1:12" ht="16.5" customHeight="1" x14ac:dyDescent="0.25">
      <c r="A217" s="25" t="s">
        <v>362</v>
      </c>
      <c r="B217" s="25" t="s">
        <v>363</v>
      </c>
      <c r="C217" s="28">
        <v>187</v>
      </c>
      <c r="D217" s="48">
        <f t="shared" si="18"/>
        <v>140.25</v>
      </c>
      <c r="E217" s="159">
        <f t="shared" si="16"/>
        <v>6.25</v>
      </c>
      <c r="F217" s="28">
        <v>134</v>
      </c>
      <c r="G217" s="26">
        <v>45586</v>
      </c>
      <c r="H217" s="160">
        <f t="shared" si="17"/>
        <v>0.71657754010695185</v>
      </c>
      <c r="I217" s="28">
        <v>3</v>
      </c>
      <c r="J217" s="28">
        <v>20</v>
      </c>
      <c r="K217" s="148">
        <v>0</v>
      </c>
      <c r="L217" s="156">
        <f t="shared" si="19"/>
        <v>0.70053475935828879</v>
      </c>
    </row>
    <row r="218" spans="1:12" ht="16.5" customHeight="1" x14ac:dyDescent="0.25">
      <c r="A218" s="25" t="s">
        <v>364</v>
      </c>
      <c r="B218" s="25" t="s">
        <v>365</v>
      </c>
      <c r="C218" s="28">
        <v>81</v>
      </c>
      <c r="D218" s="48">
        <f t="shared" si="18"/>
        <v>60.75</v>
      </c>
      <c r="E218" s="159">
        <f t="shared" si="16"/>
        <v>0.75</v>
      </c>
      <c r="F218" s="28">
        <v>60</v>
      </c>
      <c r="G218" s="26">
        <v>45601</v>
      </c>
      <c r="H218" s="160">
        <f t="shared" si="17"/>
        <v>0.7407407407407407</v>
      </c>
      <c r="I218" s="28">
        <v>1</v>
      </c>
      <c r="J218" s="28">
        <v>7</v>
      </c>
      <c r="K218" s="148">
        <v>0</v>
      </c>
      <c r="L218" s="156">
        <f t="shared" si="19"/>
        <v>0.72839506172839508</v>
      </c>
    </row>
    <row r="219" spans="1:12" ht="16.5" customHeight="1" x14ac:dyDescent="0.25">
      <c r="A219" s="25" t="s">
        <v>366</v>
      </c>
      <c r="B219" s="25" t="s">
        <v>367</v>
      </c>
      <c r="C219" s="28">
        <v>24</v>
      </c>
      <c r="D219" s="48">
        <f t="shared" si="18"/>
        <v>18</v>
      </c>
      <c r="E219" s="159">
        <f t="shared" si="16"/>
        <v>5</v>
      </c>
      <c r="F219" s="28">
        <v>13</v>
      </c>
      <c r="G219" s="26">
        <v>45504</v>
      </c>
      <c r="H219" s="160">
        <f t="shared" si="17"/>
        <v>0.54166666666666663</v>
      </c>
      <c r="I219" s="28">
        <v>3</v>
      </c>
      <c r="J219" s="28">
        <v>3</v>
      </c>
      <c r="K219" s="148">
        <v>0</v>
      </c>
      <c r="L219" s="156">
        <f t="shared" si="19"/>
        <v>0.41666666666666669</v>
      </c>
    </row>
    <row r="220" spans="1:12" ht="16.5" customHeight="1" x14ac:dyDescent="0.25">
      <c r="A220" s="25" t="s">
        <v>368</v>
      </c>
      <c r="B220" s="25" t="s">
        <v>369</v>
      </c>
      <c r="C220" s="28">
        <v>39</v>
      </c>
      <c r="D220" s="48">
        <f t="shared" si="18"/>
        <v>29.25</v>
      </c>
      <c r="E220" s="159">
        <f t="shared" si="16"/>
        <v>1.25</v>
      </c>
      <c r="F220" s="28">
        <v>28</v>
      </c>
      <c r="G220" s="26">
        <v>45603</v>
      </c>
      <c r="H220" s="160">
        <f t="shared" si="17"/>
        <v>0.71794871794871795</v>
      </c>
      <c r="I220" s="27">
        <v>0</v>
      </c>
      <c r="J220" s="28">
        <v>11</v>
      </c>
      <c r="K220" s="148">
        <v>0</v>
      </c>
      <c r="L220" s="156">
        <f t="shared" si="19"/>
        <v>0.71794871794871795</v>
      </c>
    </row>
    <row r="221" spans="1:12" ht="16.5" customHeight="1" x14ac:dyDescent="0.25">
      <c r="A221" s="122" t="s">
        <v>370</v>
      </c>
      <c r="B221" s="122" t="s">
        <v>371</v>
      </c>
      <c r="C221" s="131">
        <v>113</v>
      </c>
      <c r="D221" s="161">
        <f t="shared" si="18"/>
        <v>84.75</v>
      </c>
      <c r="E221" s="162">
        <f t="shared" si="16"/>
        <v>34.75</v>
      </c>
      <c r="F221" s="131">
        <v>50</v>
      </c>
      <c r="G221" s="123">
        <v>45603</v>
      </c>
      <c r="H221" s="163">
        <f t="shared" si="17"/>
        <v>0.44247787610619471</v>
      </c>
      <c r="I221" s="124">
        <v>0</v>
      </c>
      <c r="J221" s="131">
        <v>2</v>
      </c>
      <c r="K221" s="150">
        <v>0</v>
      </c>
      <c r="L221" s="199">
        <f t="shared" si="19"/>
        <v>0.44247787610619471</v>
      </c>
    </row>
    <row r="222" spans="1:12" ht="16.5" customHeight="1" x14ac:dyDescent="0.25">
      <c r="A222" s="78"/>
      <c r="B222" s="78"/>
      <c r="C222" s="154"/>
      <c r="D222" s="154"/>
      <c r="E222" s="155"/>
      <c r="F222" s="80"/>
      <c r="G222" s="79"/>
      <c r="H222" s="156"/>
      <c r="I222" s="80"/>
      <c r="J222" s="80"/>
      <c r="K222" s="80"/>
      <c r="L222" s="156"/>
    </row>
    <row r="223" spans="1:12" ht="16.5" customHeight="1" x14ac:dyDescent="0.3">
      <c r="A223" s="78"/>
      <c r="B223" s="129" t="s">
        <v>372</v>
      </c>
      <c r="C223" s="136"/>
      <c r="D223" s="154"/>
      <c r="E223" s="155"/>
      <c r="F223" s="80"/>
      <c r="G223" s="79"/>
      <c r="H223" s="156"/>
      <c r="I223" s="80"/>
      <c r="J223" s="80"/>
      <c r="K223" s="80"/>
      <c r="L223" s="80"/>
    </row>
    <row r="224" spans="1:12" ht="16.5" customHeight="1" x14ac:dyDescent="0.25">
      <c r="A224" s="78"/>
      <c r="B224" s="109" t="s">
        <v>311</v>
      </c>
      <c r="C224" s="77">
        <f>SUM(C194:C221)</f>
        <v>2319</v>
      </c>
      <c r="D224" s="154">
        <f t="shared" si="18"/>
        <v>1739.25</v>
      </c>
      <c r="E224" s="155">
        <f t="shared" si="16"/>
        <v>314.25</v>
      </c>
      <c r="F224" s="112">
        <f>SUM(F194:F223)</f>
        <v>1425</v>
      </c>
      <c r="G224" s="79"/>
      <c r="H224" s="156">
        <f t="shared" si="17"/>
        <v>0.61448900388098315</v>
      </c>
      <c r="I224" s="112">
        <f>SUM(I194:I223)</f>
        <v>34</v>
      </c>
      <c r="J224" s="110">
        <f>SUM(J194:J223)</f>
        <v>257</v>
      </c>
      <c r="K224" s="112">
        <f>SUM(K194:K223)</f>
        <v>2</v>
      </c>
      <c r="L224" s="64">
        <f>(F224-(I224-K224))/(C224)</f>
        <v>0.60068995256576108</v>
      </c>
    </row>
    <row r="225" spans="1:12" ht="16.5" customHeight="1" x14ac:dyDescent="0.3">
      <c r="A225" s="78"/>
      <c r="B225" s="76" t="str">
        <f>B21</f>
        <v>Target Date 12/11/2024 GOAL 75%</v>
      </c>
      <c r="C225" s="78"/>
      <c r="D225" s="77"/>
      <c r="E225" s="147"/>
      <c r="F225" s="78"/>
      <c r="G225" s="79"/>
      <c r="H225" s="78"/>
      <c r="I225" s="80"/>
      <c r="J225" s="78"/>
      <c r="K225" s="78"/>
      <c r="L225" s="78"/>
    </row>
    <row r="226" spans="1:12" ht="16.5" customHeight="1" x14ac:dyDescent="0.3">
      <c r="A226" s="78"/>
      <c r="B226" s="200" t="s">
        <v>312</v>
      </c>
      <c r="C226" s="77">
        <v>137</v>
      </c>
      <c r="D226" s="77"/>
      <c r="E226" s="111"/>
      <c r="F226" s="78"/>
      <c r="G226" s="79"/>
      <c r="H226" s="64"/>
      <c r="I226" s="80"/>
      <c r="J226" s="78"/>
      <c r="K226" s="78"/>
      <c r="L226" s="78"/>
    </row>
    <row r="227" spans="1:12" ht="16.5" customHeight="1" x14ac:dyDescent="0.3">
      <c r="A227" s="78"/>
      <c r="B227" s="76" t="s">
        <v>313</v>
      </c>
      <c r="C227" s="200" t="s">
        <v>373</v>
      </c>
      <c r="D227" s="75"/>
      <c r="E227" s="138"/>
      <c r="F227" s="147"/>
      <c r="G227" s="201"/>
      <c r="H227" s="64"/>
      <c r="I227" s="80"/>
      <c r="J227" s="78"/>
      <c r="K227" s="78"/>
      <c r="L227" s="78"/>
    </row>
    <row r="228" spans="1:12" ht="16.5" customHeight="1" x14ac:dyDescent="0.3">
      <c r="A228" s="146"/>
      <c r="B228" s="78"/>
      <c r="C228" s="77"/>
      <c r="D228" s="77"/>
      <c r="E228" s="77"/>
      <c r="F228" s="78"/>
      <c r="G228" s="79"/>
      <c r="H228" s="181"/>
      <c r="I228" s="80"/>
      <c r="J228" s="78"/>
      <c r="K228" s="78"/>
      <c r="L228" s="78"/>
    </row>
    <row r="229" spans="1:12" ht="16.5" customHeight="1" x14ac:dyDescent="0.25">
      <c r="A229" s="211" t="s">
        <v>374</v>
      </c>
      <c r="B229" s="210"/>
      <c r="C229" s="212"/>
      <c r="D229" s="212"/>
      <c r="E229" s="212"/>
      <c r="F229" s="210"/>
      <c r="G229" s="213"/>
      <c r="H229" s="214"/>
      <c r="I229" s="215"/>
      <c r="J229" s="210"/>
      <c r="K229" s="210"/>
      <c r="L229" s="210"/>
    </row>
    <row r="230" spans="1:12" ht="16.5" customHeight="1" x14ac:dyDescent="0.25">
      <c r="A230" s="88" t="s">
        <v>375</v>
      </c>
      <c r="B230" s="210"/>
      <c r="C230" s="212"/>
      <c r="D230" s="212"/>
      <c r="E230" s="212"/>
      <c r="F230" s="210"/>
      <c r="G230" s="213"/>
      <c r="H230" s="66"/>
      <c r="I230" s="215"/>
      <c r="J230" s="210"/>
      <c r="K230" s="210"/>
      <c r="L230" s="210"/>
    </row>
    <row r="231" spans="1:12" ht="16.5" customHeight="1" x14ac:dyDescent="0.3">
      <c r="A231" s="114"/>
      <c r="B231" s="210"/>
      <c r="C231" s="212"/>
      <c r="D231" s="212"/>
      <c r="E231" s="212"/>
      <c r="F231" s="210"/>
      <c r="G231" s="213"/>
      <c r="H231" s="66"/>
      <c r="I231" s="215"/>
      <c r="J231" s="210"/>
      <c r="K231" s="183" t="s">
        <v>10</v>
      </c>
      <c r="L231" s="210"/>
    </row>
    <row r="232" spans="1:12" ht="16.5" customHeight="1" x14ac:dyDescent="0.3">
      <c r="A232" s="114"/>
      <c r="B232" s="210"/>
      <c r="C232" s="216">
        <f>C4</f>
        <v>2025</v>
      </c>
      <c r="D232" s="184">
        <f t="shared" ref="D232:D233" si="20">D192</f>
        <v>0.75</v>
      </c>
      <c r="E232" s="183" t="s">
        <v>11</v>
      </c>
      <c r="F232" s="183" t="s">
        <v>12</v>
      </c>
      <c r="G232" s="183" t="s">
        <v>13</v>
      </c>
      <c r="H232" s="183" t="s">
        <v>14</v>
      </c>
      <c r="I232" s="215"/>
      <c r="J232" s="210"/>
      <c r="K232" s="183" t="s">
        <v>15</v>
      </c>
      <c r="L232" s="210"/>
    </row>
    <row r="233" spans="1:12" ht="16.5" customHeight="1" x14ac:dyDescent="0.3">
      <c r="A233" s="185"/>
      <c r="B233" s="210"/>
      <c r="C233" s="218" t="s">
        <v>16</v>
      </c>
      <c r="D233" s="219" t="str">
        <f t="shared" si="20"/>
        <v>TARGET</v>
      </c>
      <c r="E233" s="220">
        <v>0.75</v>
      </c>
      <c r="F233" s="221" t="s">
        <v>18</v>
      </c>
      <c r="G233" s="222" t="s">
        <v>19</v>
      </c>
      <c r="H233" s="222" t="s">
        <v>16</v>
      </c>
      <c r="I233" s="222" t="s">
        <v>20</v>
      </c>
      <c r="J233" s="222" t="s">
        <v>21</v>
      </c>
      <c r="K233" s="223" t="s">
        <v>22</v>
      </c>
      <c r="L233" s="224" t="s">
        <v>23</v>
      </c>
    </row>
    <row r="234" spans="1:12" ht="16.5" customHeight="1" x14ac:dyDescent="0.25">
      <c r="A234" s="25" t="s">
        <v>376</v>
      </c>
      <c r="B234" s="189" t="s">
        <v>377</v>
      </c>
      <c r="C234" s="112">
        <v>177</v>
      </c>
      <c r="D234" s="154">
        <f>SUM(C234*0.75)</f>
        <v>132.75</v>
      </c>
      <c r="E234" s="155">
        <f>SUM(D234-F234)</f>
        <v>10.75</v>
      </c>
      <c r="F234" s="112">
        <v>122</v>
      </c>
      <c r="G234" s="79">
        <v>45532</v>
      </c>
      <c r="H234" s="156">
        <f>SUM(F234/C234)</f>
        <v>0.68926553672316382</v>
      </c>
      <c r="I234" s="80">
        <v>7</v>
      </c>
      <c r="J234" s="112">
        <v>49</v>
      </c>
      <c r="K234" s="195">
        <v>1</v>
      </c>
      <c r="L234" s="156">
        <f>(F234-(I234-K234))/(C234)</f>
        <v>0.65536723163841804</v>
      </c>
    </row>
    <row r="235" spans="1:12" ht="16.5" customHeight="1" x14ac:dyDescent="0.25">
      <c r="A235" s="25" t="s">
        <v>378</v>
      </c>
      <c r="B235" s="190" t="s">
        <v>379</v>
      </c>
      <c r="C235" s="112">
        <v>21</v>
      </c>
      <c r="D235" s="154">
        <f t="shared" ref="D235:D253" si="21">SUM(C235*0.75)</f>
        <v>15.75</v>
      </c>
      <c r="E235" s="155">
        <f t="shared" ref="E235:E253" si="22">SUM(D235-F235)</f>
        <v>0.75</v>
      </c>
      <c r="F235" s="112">
        <v>15</v>
      </c>
      <c r="G235" s="79">
        <v>45596</v>
      </c>
      <c r="H235" s="156">
        <f t="shared" ref="H235:H253" si="23">SUM(F235/C235)</f>
        <v>0.7142857142857143</v>
      </c>
      <c r="I235" s="80">
        <v>0</v>
      </c>
      <c r="J235" s="112">
        <v>5</v>
      </c>
      <c r="K235" s="195">
        <v>0</v>
      </c>
      <c r="L235" s="156">
        <f t="shared" ref="L235:L253" si="24">(F235-(I235-K235))/(C235)</f>
        <v>0.7142857142857143</v>
      </c>
    </row>
    <row r="236" spans="1:12" ht="16.5" customHeight="1" x14ac:dyDescent="0.25">
      <c r="A236" s="25" t="s">
        <v>380</v>
      </c>
      <c r="B236" s="190" t="s">
        <v>381</v>
      </c>
      <c r="C236" s="112">
        <v>65</v>
      </c>
      <c r="D236" s="154">
        <f t="shared" si="21"/>
        <v>48.75</v>
      </c>
      <c r="E236" s="155">
        <f t="shared" si="22"/>
        <v>5.75</v>
      </c>
      <c r="F236" s="112">
        <v>43</v>
      </c>
      <c r="G236" s="79">
        <v>45548</v>
      </c>
      <c r="H236" s="156">
        <f t="shared" si="23"/>
        <v>0.66153846153846152</v>
      </c>
      <c r="I236" s="80">
        <v>0</v>
      </c>
      <c r="J236" s="112">
        <v>11</v>
      </c>
      <c r="K236" s="195">
        <v>0</v>
      </c>
      <c r="L236" s="156">
        <f t="shared" si="24"/>
        <v>0.66153846153846152</v>
      </c>
    </row>
    <row r="237" spans="1:12" ht="16.5" customHeight="1" x14ac:dyDescent="0.25">
      <c r="A237" s="25" t="s">
        <v>382</v>
      </c>
      <c r="B237" s="190" t="s">
        <v>383</v>
      </c>
      <c r="C237" s="112">
        <v>41</v>
      </c>
      <c r="D237" s="154">
        <f t="shared" si="21"/>
        <v>30.75</v>
      </c>
      <c r="E237" s="155">
        <f t="shared" si="22"/>
        <v>-14.25</v>
      </c>
      <c r="F237" s="112">
        <v>45</v>
      </c>
      <c r="G237" s="79">
        <v>45601</v>
      </c>
      <c r="H237" s="156">
        <f t="shared" si="23"/>
        <v>1.0975609756097562</v>
      </c>
      <c r="I237" s="112">
        <v>14</v>
      </c>
      <c r="J237" s="112">
        <v>9</v>
      </c>
      <c r="K237" s="195">
        <v>0</v>
      </c>
      <c r="L237" s="156">
        <f t="shared" si="24"/>
        <v>0.75609756097560976</v>
      </c>
    </row>
    <row r="238" spans="1:12" ht="16.5" customHeight="1" x14ac:dyDescent="0.25">
      <c r="A238" s="25" t="s">
        <v>384</v>
      </c>
      <c r="B238" s="190" t="s">
        <v>385</v>
      </c>
      <c r="C238" s="112">
        <v>68</v>
      </c>
      <c r="D238" s="154">
        <f t="shared" si="21"/>
        <v>51</v>
      </c>
      <c r="E238" s="155">
        <f t="shared" si="22"/>
        <v>3</v>
      </c>
      <c r="F238" s="112">
        <v>48</v>
      </c>
      <c r="G238" s="79">
        <v>45603</v>
      </c>
      <c r="H238" s="156">
        <f t="shared" si="23"/>
        <v>0.70588235294117652</v>
      </c>
      <c r="I238" s="112">
        <v>3</v>
      </c>
      <c r="J238" s="112">
        <v>14</v>
      </c>
      <c r="K238" s="195">
        <v>0</v>
      </c>
      <c r="L238" s="156">
        <f t="shared" si="24"/>
        <v>0.66176470588235292</v>
      </c>
    </row>
    <row r="239" spans="1:12" ht="16.5" customHeight="1" x14ac:dyDescent="0.25">
      <c r="A239" s="25" t="s">
        <v>386</v>
      </c>
      <c r="B239" s="190" t="s">
        <v>387</v>
      </c>
      <c r="C239" s="112">
        <v>16</v>
      </c>
      <c r="D239" s="154">
        <f t="shared" si="21"/>
        <v>12</v>
      </c>
      <c r="E239" s="155">
        <f t="shared" si="22"/>
        <v>7</v>
      </c>
      <c r="F239" s="112">
        <v>5</v>
      </c>
      <c r="G239" s="79">
        <v>45525</v>
      </c>
      <c r="H239" s="156">
        <f t="shared" si="23"/>
        <v>0.3125</v>
      </c>
      <c r="I239" s="80">
        <v>0</v>
      </c>
      <c r="J239" s="112">
        <v>0</v>
      </c>
      <c r="K239" s="195">
        <v>0</v>
      </c>
      <c r="L239" s="156">
        <f t="shared" si="24"/>
        <v>0.3125</v>
      </c>
    </row>
    <row r="240" spans="1:12" ht="16.5" customHeight="1" x14ac:dyDescent="0.25">
      <c r="A240" s="25" t="s">
        <v>388</v>
      </c>
      <c r="B240" s="190" t="s">
        <v>389</v>
      </c>
      <c r="C240" s="112">
        <v>133</v>
      </c>
      <c r="D240" s="154">
        <f t="shared" si="21"/>
        <v>99.75</v>
      </c>
      <c r="E240" s="155">
        <f t="shared" si="22"/>
        <v>18.75</v>
      </c>
      <c r="F240" s="112">
        <v>81</v>
      </c>
      <c r="G240" s="79">
        <v>45594</v>
      </c>
      <c r="H240" s="156">
        <f t="shared" si="23"/>
        <v>0.60902255639097747</v>
      </c>
      <c r="I240" s="80">
        <v>0</v>
      </c>
      <c r="J240" s="112">
        <v>22</v>
      </c>
      <c r="K240" s="195">
        <v>0</v>
      </c>
      <c r="L240" s="156">
        <f t="shared" si="24"/>
        <v>0.60902255639097747</v>
      </c>
    </row>
    <row r="241" spans="1:12" ht="16.5" customHeight="1" x14ac:dyDescent="0.25">
      <c r="A241" s="25" t="s">
        <v>390</v>
      </c>
      <c r="B241" s="190" t="s">
        <v>391</v>
      </c>
      <c r="C241" s="112">
        <v>40</v>
      </c>
      <c r="D241" s="154">
        <f t="shared" si="21"/>
        <v>30</v>
      </c>
      <c r="E241" s="155">
        <f t="shared" si="22"/>
        <v>-14</v>
      </c>
      <c r="F241" s="112">
        <v>44</v>
      </c>
      <c r="G241" s="79">
        <v>45534</v>
      </c>
      <c r="H241" s="156">
        <f t="shared" si="23"/>
        <v>1.1000000000000001</v>
      </c>
      <c r="I241" s="80">
        <v>0</v>
      </c>
      <c r="J241" s="112">
        <v>3</v>
      </c>
      <c r="K241" s="195">
        <v>0</v>
      </c>
      <c r="L241" s="156">
        <f t="shared" si="24"/>
        <v>1.1000000000000001</v>
      </c>
    </row>
    <row r="242" spans="1:12" ht="16.5" customHeight="1" x14ac:dyDescent="0.25">
      <c r="A242" s="25" t="s">
        <v>392</v>
      </c>
      <c r="B242" s="190" t="s">
        <v>393</v>
      </c>
      <c r="C242" s="112">
        <v>31</v>
      </c>
      <c r="D242" s="154">
        <f t="shared" si="21"/>
        <v>23.25</v>
      </c>
      <c r="E242" s="155">
        <f t="shared" si="22"/>
        <v>13.25</v>
      </c>
      <c r="F242" s="112">
        <v>10</v>
      </c>
      <c r="G242" s="79">
        <v>45499</v>
      </c>
      <c r="H242" s="156">
        <f t="shared" si="23"/>
        <v>0.32258064516129031</v>
      </c>
      <c r="I242" s="80">
        <v>0</v>
      </c>
      <c r="J242" s="112">
        <v>7</v>
      </c>
      <c r="K242" s="195">
        <v>0</v>
      </c>
      <c r="L242" s="156">
        <f t="shared" si="24"/>
        <v>0.32258064516129031</v>
      </c>
    </row>
    <row r="243" spans="1:12" ht="16.5" customHeight="1" x14ac:dyDescent="0.25">
      <c r="A243" s="25" t="s">
        <v>394</v>
      </c>
      <c r="B243" s="190" t="s">
        <v>395</v>
      </c>
      <c r="C243" s="112">
        <v>134</v>
      </c>
      <c r="D243" s="154">
        <f t="shared" si="21"/>
        <v>100.5</v>
      </c>
      <c r="E243" s="155">
        <f t="shared" si="22"/>
        <v>10.5</v>
      </c>
      <c r="F243" s="112">
        <v>90</v>
      </c>
      <c r="G243" s="79">
        <v>45589</v>
      </c>
      <c r="H243" s="156">
        <f t="shared" si="23"/>
        <v>0.67164179104477617</v>
      </c>
      <c r="I243" s="112">
        <v>7</v>
      </c>
      <c r="J243" s="112">
        <v>6</v>
      </c>
      <c r="K243" s="195">
        <v>0</v>
      </c>
      <c r="L243" s="156">
        <f t="shared" si="24"/>
        <v>0.61940298507462688</v>
      </c>
    </row>
    <row r="244" spans="1:12" ht="16.5" customHeight="1" x14ac:dyDescent="0.25">
      <c r="A244" s="25" t="s">
        <v>396</v>
      </c>
      <c r="B244" s="190" t="s">
        <v>397</v>
      </c>
      <c r="C244" s="112">
        <v>79</v>
      </c>
      <c r="D244" s="154">
        <f t="shared" si="21"/>
        <v>59.25</v>
      </c>
      <c r="E244" s="155">
        <f t="shared" si="22"/>
        <v>9.25</v>
      </c>
      <c r="F244" s="112">
        <v>50</v>
      </c>
      <c r="G244" s="79">
        <v>45586</v>
      </c>
      <c r="H244" s="156">
        <f t="shared" si="23"/>
        <v>0.63291139240506333</v>
      </c>
      <c r="I244" s="80">
        <v>2</v>
      </c>
      <c r="J244" s="112">
        <v>14</v>
      </c>
      <c r="K244" s="195">
        <v>0</v>
      </c>
      <c r="L244" s="156">
        <f t="shared" si="24"/>
        <v>0.60759493670886078</v>
      </c>
    </row>
    <row r="245" spans="1:12" ht="16.5" customHeight="1" x14ac:dyDescent="0.25">
      <c r="A245" s="25" t="s">
        <v>398</v>
      </c>
      <c r="B245" s="190" t="s">
        <v>399</v>
      </c>
      <c r="C245" s="112">
        <v>25</v>
      </c>
      <c r="D245" s="154">
        <f t="shared" si="21"/>
        <v>18.75</v>
      </c>
      <c r="E245" s="155">
        <f t="shared" si="22"/>
        <v>-5.25</v>
      </c>
      <c r="F245" s="112">
        <v>24</v>
      </c>
      <c r="G245" s="79"/>
      <c r="H245" s="156">
        <f t="shared" si="23"/>
        <v>0.96</v>
      </c>
      <c r="I245" s="80">
        <v>0</v>
      </c>
      <c r="J245" s="112">
        <v>3</v>
      </c>
      <c r="K245" s="195">
        <v>0</v>
      </c>
      <c r="L245" s="156">
        <f t="shared" si="24"/>
        <v>0.96</v>
      </c>
    </row>
    <row r="246" spans="1:12" ht="16.5" customHeight="1" x14ac:dyDescent="0.25">
      <c r="A246" s="25" t="s">
        <v>400</v>
      </c>
      <c r="B246" s="190" t="s">
        <v>401</v>
      </c>
      <c r="C246" s="112">
        <v>66</v>
      </c>
      <c r="D246" s="154">
        <f t="shared" si="21"/>
        <v>49.5</v>
      </c>
      <c r="E246" s="155">
        <f t="shared" si="22"/>
        <v>20.5</v>
      </c>
      <c r="F246" s="112">
        <v>29</v>
      </c>
      <c r="G246" s="79">
        <v>45548</v>
      </c>
      <c r="H246" s="156">
        <f t="shared" si="23"/>
        <v>0.43939393939393939</v>
      </c>
      <c r="I246" s="80">
        <v>0</v>
      </c>
      <c r="J246" s="112">
        <v>3</v>
      </c>
      <c r="K246" s="195">
        <v>0</v>
      </c>
      <c r="L246" s="156">
        <f t="shared" si="24"/>
        <v>0.43939393939393939</v>
      </c>
    </row>
    <row r="247" spans="1:12" ht="16.5" customHeight="1" x14ac:dyDescent="0.25">
      <c r="A247" s="25" t="s">
        <v>402</v>
      </c>
      <c r="B247" s="217" t="s">
        <v>403</v>
      </c>
      <c r="C247" s="112">
        <v>51</v>
      </c>
      <c r="D247" s="154">
        <f t="shared" si="21"/>
        <v>38.25</v>
      </c>
      <c r="E247" s="155">
        <f t="shared" si="22"/>
        <v>8.25</v>
      </c>
      <c r="F247" s="112">
        <v>30</v>
      </c>
      <c r="G247" s="79">
        <v>45607</v>
      </c>
      <c r="H247" s="156">
        <f t="shared" si="23"/>
        <v>0.58823529411764708</v>
      </c>
      <c r="I247" s="80">
        <v>1</v>
      </c>
      <c r="J247" s="112">
        <v>6</v>
      </c>
      <c r="K247" s="196">
        <v>1</v>
      </c>
      <c r="L247" s="156">
        <f t="shared" si="24"/>
        <v>0.58823529411764708</v>
      </c>
    </row>
    <row r="248" spans="1:12" ht="16.5" customHeight="1" x14ac:dyDescent="0.25">
      <c r="A248" s="107">
        <v>324</v>
      </c>
      <c r="B248" s="190" t="s">
        <v>404</v>
      </c>
      <c r="C248" s="112">
        <v>36</v>
      </c>
      <c r="D248" s="154">
        <f t="shared" si="21"/>
        <v>27</v>
      </c>
      <c r="E248" s="155">
        <f t="shared" si="22"/>
        <v>-5</v>
      </c>
      <c r="F248" s="112">
        <v>32</v>
      </c>
      <c r="G248" s="79">
        <v>45567</v>
      </c>
      <c r="H248" s="156">
        <f t="shared" si="23"/>
        <v>0.88888888888888884</v>
      </c>
      <c r="I248" s="80">
        <v>0</v>
      </c>
      <c r="J248" s="112">
        <v>1</v>
      </c>
      <c r="K248" s="195">
        <v>0</v>
      </c>
      <c r="L248" s="156">
        <f t="shared" si="24"/>
        <v>0.88888888888888884</v>
      </c>
    </row>
    <row r="249" spans="1:12" ht="16.5" customHeight="1" x14ac:dyDescent="0.25">
      <c r="A249" s="25" t="s">
        <v>405</v>
      </c>
      <c r="B249" s="190" t="s">
        <v>406</v>
      </c>
      <c r="C249" s="112">
        <v>32</v>
      </c>
      <c r="D249" s="154">
        <f t="shared" si="21"/>
        <v>24</v>
      </c>
      <c r="E249" s="155">
        <f t="shared" si="22"/>
        <v>3</v>
      </c>
      <c r="F249" s="112">
        <v>21</v>
      </c>
      <c r="G249" s="79">
        <v>45567</v>
      </c>
      <c r="H249" s="156">
        <f t="shared" si="23"/>
        <v>0.65625</v>
      </c>
      <c r="I249" s="80">
        <v>0</v>
      </c>
      <c r="J249" s="112">
        <v>5</v>
      </c>
      <c r="K249" s="195">
        <v>0</v>
      </c>
      <c r="L249" s="156">
        <f t="shared" si="24"/>
        <v>0.65625</v>
      </c>
    </row>
    <row r="250" spans="1:12" ht="16.5" customHeight="1" x14ac:dyDescent="0.25">
      <c r="A250" s="25" t="s">
        <v>407</v>
      </c>
      <c r="B250" s="190" t="s">
        <v>408</v>
      </c>
      <c r="C250" s="112">
        <v>38</v>
      </c>
      <c r="D250" s="154">
        <f t="shared" si="21"/>
        <v>28.5</v>
      </c>
      <c r="E250" s="155">
        <f t="shared" si="22"/>
        <v>5.5</v>
      </c>
      <c r="F250" s="112">
        <v>23</v>
      </c>
      <c r="G250" s="79">
        <v>45552</v>
      </c>
      <c r="H250" s="156">
        <f t="shared" si="23"/>
        <v>0.60526315789473684</v>
      </c>
      <c r="I250" s="80">
        <v>0</v>
      </c>
      <c r="J250" s="112">
        <v>14</v>
      </c>
      <c r="K250" s="195">
        <v>0</v>
      </c>
      <c r="L250" s="156">
        <f t="shared" si="24"/>
        <v>0.60526315789473684</v>
      </c>
    </row>
    <row r="251" spans="1:12" ht="16.5" customHeight="1" x14ac:dyDescent="0.25">
      <c r="A251" s="25" t="s">
        <v>409</v>
      </c>
      <c r="B251" s="190" t="s">
        <v>410</v>
      </c>
      <c r="C251" s="112">
        <v>54</v>
      </c>
      <c r="D251" s="154">
        <f t="shared" si="21"/>
        <v>40.5</v>
      </c>
      <c r="E251" s="155">
        <f t="shared" si="22"/>
        <v>8.5</v>
      </c>
      <c r="F251" s="112">
        <v>32</v>
      </c>
      <c r="G251" s="79">
        <v>45548</v>
      </c>
      <c r="H251" s="156">
        <f t="shared" si="23"/>
        <v>0.59259259259259256</v>
      </c>
      <c r="I251" s="80">
        <v>1</v>
      </c>
      <c r="J251" s="112">
        <v>7</v>
      </c>
      <c r="K251" s="195">
        <v>0</v>
      </c>
      <c r="L251" s="156">
        <f t="shared" si="24"/>
        <v>0.57407407407407407</v>
      </c>
    </row>
    <row r="252" spans="1:12" ht="16.5" customHeight="1" x14ac:dyDescent="0.25">
      <c r="A252" s="25" t="s">
        <v>411</v>
      </c>
      <c r="B252" s="190" t="s">
        <v>412</v>
      </c>
      <c r="C252" s="112">
        <v>18</v>
      </c>
      <c r="D252" s="154">
        <f t="shared" si="21"/>
        <v>13.5</v>
      </c>
      <c r="E252" s="155">
        <f t="shared" si="22"/>
        <v>-3.5</v>
      </c>
      <c r="F252" s="112">
        <v>17</v>
      </c>
      <c r="G252" s="79"/>
      <c r="H252" s="156">
        <f t="shared" si="23"/>
        <v>0.94444444444444442</v>
      </c>
      <c r="I252" s="80">
        <v>0</v>
      </c>
      <c r="J252" s="112">
        <v>14</v>
      </c>
      <c r="K252" s="195">
        <v>0</v>
      </c>
      <c r="L252" s="156">
        <f t="shared" si="24"/>
        <v>0.94444444444444442</v>
      </c>
    </row>
    <row r="253" spans="1:12" ht="16.5" customHeight="1" x14ac:dyDescent="0.25">
      <c r="A253" s="122" t="s">
        <v>413</v>
      </c>
      <c r="B253" s="190" t="s">
        <v>414</v>
      </c>
      <c r="C253" s="112">
        <v>17</v>
      </c>
      <c r="D253" s="154">
        <f t="shared" si="21"/>
        <v>12.75</v>
      </c>
      <c r="E253" s="155">
        <f t="shared" si="22"/>
        <v>-3.25</v>
      </c>
      <c r="F253" s="112">
        <v>16</v>
      </c>
      <c r="G253" s="79"/>
      <c r="H253" s="156">
        <f t="shared" si="23"/>
        <v>0.94117647058823528</v>
      </c>
      <c r="I253" s="80">
        <v>0</v>
      </c>
      <c r="J253" s="112">
        <v>16</v>
      </c>
      <c r="K253" s="195">
        <v>0</v>
      </c>
      <c r="L253" s="156">
        <f t="shared" si="24"/>
        <v>0.94117647058823528</v>
      </c>
    </row>
    <row r="254" spans="1:12" ht="16.5" customHeight="1" x14ac:dyDescent="0.3">
      <c r="A254" s="78"/>
      <c r="B254" s="230"/>
      <c r="C254" s="154"/>
      <c r="D254" s="136"/>
      <c r="E254" s="154"/>
      <c r="F254" s="80"/>
      <c r="G254" s="79"/>
      <c r="H254" s="156"/>
      <c r="I254" s="80"/>
      <c r="J254" s="80"/>
      <c r="K254" s="80"/>
      <c r="L254" s="80"/>
    </row>
    <row r="255" spans="1:12" ht="16.5" customHeight="1" x14ac:dyDescent="0.3">
      <c r="A255" s="78"/>
      <c r="B255" s="231" t="s">
        <v>415</v>
      </c>
      <c r="C255" s="136"/>
      <c r="D255" s="154"/>
      <c r="E255" s="154"/>
      <c r="F255" s="80"/>
      <c r="G255" s="79"/>
      <c r="H255" s="156"/>
      <c r="I255" s="80"/>
      <c r="J255" s="80"/>
      <c r="K255" s="80"/>
      <c r="L255" s="80"/>
    </row>
    <row r="256" spans="1:12" ht="16.5" customHeight="1" x14ac:dyDescent="0.25">
      <c r="A256" s="78"/>
      <c r="B256" s="232" t="s">
        <v>311</v>
      </c>
      <c r="C256" s="154">
        <f>SUM(C233:C253)</f>
        <v>1142</v>
      </c>
      <c r="D256" s="154">
        <f>SUM(D234:D255)</f>
        <v>856.5</v>
      </c>
      <c r="E256" s="155">
        <f>SUM(E234:E255)</f>
        <v>79.5</v>
      </c>
      <c r="F256" s="112">
        <f>SUM(F234:F255)</f>
        <v>777</v>
      </c>
      <c r="G256" s="79"/>
      <c r="H256" s="156">
        <f>SUM(F256/C256)</f>
        <v>0.68038528896672501</v>
      </c>
      <c r="I256" s="112">
        <f>SUM(I234:I255)</f>
        <v>35</v>
      </c>
      <c r="J256" s="112">
        <f>SUM(J234:J255)</f>
        <v>209</v>
      </c>
      <c r="K256" s="112">
        <f>SUM(K234:K255)</f>
        <v>2</v>
      </c>
      <c r="L256" s="156">
        <f>(F256-(I256-K256))/(C256)</f>
        <v>0.65148861646234679</v>
      </c>
    </row>
    <row r="257" spans="1:12" ht="16.5" customHeight="1" x14ac:dyDescent="0.3">
      <c r="A257" s="146"/>
      <c r="B257" s="233" t="str">
        <f>B21</f>
        <v>Target Date 12/11/2024 GOAL 75%</v>
      </c>
      <c r="C257" s="154"/>
      <c r="D257" s="154"/>
      <c r="E257" s="154"/>
      <c r="F257" s="80"/>
      <c r="G257" s="79"/>
      <c r="H257" s="156"/>
      <c r="I257" s="80"/>
      <c r="J257" s="80"/>
      <c r="K257" s="80"/>
      <c r="L257" s="80"/>
    </row>
    <row r="258" spans="1:12" ht="16.5" customHeight="1" x14ac:dyDescent="0.3">
      <c r="A258" s="146"/>
      <c r="B258" s="234" t="s">
        <v>312</v>
      </c>
      <c r="C258" s="154">
        <v>17</v>
      </c>
      <c r="D258" s="154"/>
      <c r="E258" s="154"/>
      <c r="F258" s="80"/>
      <c r="G258" s="79"/>
      <c r="H258" s="156"/>
      <c r="I258" s="80"/>
      <c r="J258" s="80"/>
      <c r="K258" s="80"/>
      <c r="L258" s="80"/>
    </row>
    <row r="259" spans="1:12" ht="16.5" customHeight="1" x14ac:dyDescent="0.3">
      <c r="A259" s="146"/>
      <c r="B259" s="226"/>
      <c r="C259" s="45"/>
      <c r="D259" s="45"/>
      <c r="E259" s="45"/>
      <c r="F259" s="89"/>
      <c r="G259" s="175"/>
      <c r="H259" s="118"/>
      <c r="I259" s="176"/>
      <c r="J259" s="89"/>
      <c r="K259" s="89"/>
      <c r="L259" s="89"/>
    </row>
    <row r="260" spans="1:12" ht="16.5" customHeight="1" x14ac:dyDescent="0.3">
      <c r="A260" s="235" t="s">
        <v>416</v>
      </c>
      <c r="B260" s="78"/>
      <c r="C260" s="77"/>
      <c r="D260" s="78"/>
      <c r="E260" s="78"/>
      <c r="F260" s="78"/>
      <c r="G260" s="180"/>
      <c r="H260" s="181"/>
      <c r="I260" s="80"/>
      <c r="J260" s="78"/>
      <c r="K260" s="78"/>
      <c r="L260" s="78"/>
    </row>
    <row r="261" spans="1:12" ht="16.5" customHeight="1" x14ac:dyDescent="0.3">
      <c r="A261" s="236" t="s">
        <v>417</v>
      </c>
      <c r="B261" s="146"/>
      <c r="C261" s="228"/>
      <c r="D261" s="77"/>
      <c r="E261" s="77"/>
      <c r="F261" s="78"/>
      <c r="G261" s="80"/>
      <c r="H261" s="64"/>
      <c r="I261" s="80"/>
      <c r="J261" s="78"/>
      <c r="K261" s="183" t="s">
        <v>10</v>
      </c>
      <c r="L261" s="78"/>
    </row>
    <row r="262" spans="1:12" ht="16.5" customHeight="1" x14ac:dyDescent="0.3">
      <c r="A262" s="146"/>
      <c r="B262" s="146"/>
      <c r="C262" s="228"/>
      <c r="D262" s="138"/>
      <c r="E262" s="77"/>
      <c r="F262" s="78"/>
      <c r="G262" s="80"/>
      <c r="H262" s="64"/>
      <c r="I262" s="80"/>
      <c r="J262" s="78"/>
      <c r="K262" s="183" t="s">
        <v>15</v>
      </c>
      <c r="L262" s="78"/>
    </row>
    <row r="263" spans="1:12" ht="16.5" customHeight="1" x14ac:dyDescent="0.3">
      <c r="A263" s="78"/>
      <c r="B263" s="229"/>
      <c r="C263" s="136">
        <f>C4</f>
        <v>2025</v>
      </c>
      <c r="D263" s="184">
        <v>0.75</v>
      </c>
      <c r="E263" s="76" t="s">
        <v>11</v>
      </c>
      <c r="F263" s="76" t="s">
        <v>12</v>
      </c>
      <c r="G263" s="183" t="s">
        <v>13</v>
      </c>
      <c r="H263" s="183" t="s">
        <v>14</v>
      </c>
      <c r="I263" s="183" t="s">
        <v>20</v>
      </c>
      <c r="J263" s="183" t="s">
        <v>21</v>
      </c>
      <c r="K263" s="183" t="s">
        <v>22</v>
      </c>
      <c r="L263" s="147" t="s">
        <v>23</v>
      </c>
    </row>
    <row r="264" spans="1:12" ht="16.5" customHeight="1" x14ac:dyDescent="0.3">
      <c r="A264" s="78"/>
      <c r="B264" s="229"/>
      <c r="C264" s="183" t="s">
        <v>16</v>
      </c>
      <c r="D264" s="184" t="s">
        <v>17</v>
      </c>
      <c r="E264" s="184">
        <v>0.75</v>
      </c>
      <c r="F264" s="183" t="s">
        <v>18</v>
      </c>
      <c r="G264" s="183" t="s">
        <v>19</v>
      </c>
      <c r="H264" s="183" t="s">
        <v>16</v>
      </c>
      <c r="I264" s="183"/>
      <c r="J264" s="183"/>
      <c r="K264" s="244"/>
      <c r="L264" s="76"/>
    </row>
    <row r="265" spans="1:12" ht="16.5" customHeight="1" x14ac:dyDescent="0.25">
      <c r="A265" s="186" t="s">
        <v>418</v>
      </c>
      <c r="B265" s="189" t="s">
        <v>419</v>
      </c>
      <c r="C265" s="241">
        <v>156</v>
      </c>
      <c r="D265" s="216">
        <f>SUM(C265*0.75)</f>
        <v>117</v>
      </c>
      <c r="E265" s="242">
        <f>SUM(D265-F265)</f>
        <v>22</v>
      </c>
      <c r="F265" s="241">
        <v>95</v>
      </c>
      <c r="G265" s="213">
        <v>45607</v>
      </c>
      <c r="H265" s="171">
        <f>SUM(F265/C265)</f>
        <v>0.60897435897435892</v>
      </c>
      <c r="I265" s="241">
        <v>1</v>
      </c>
      <c r="J265" s="241">
        <v>13</v>
      </c>
      <c r="K265" s="243">
        <v>0</v>
      </c>
      <c r="L265" s="171">
        <f>(F265-(I265-K265))/(C265)</f>
        <v>0.60256410256410253</v>
      </c>
    </row>
    <row r="266" spans="1:12" ht="16.5" customHeight="1" x14ac:dyDescent="0.25">
      <c r="A266" s="25" t="s">
        <v>420</v>
      </c>
      <c r="B266" s="25" t="s">
        <v>421</v>
      </c>
      <c r="C266" s="227">
        <v>272</v>
      </c>
      <c r="D266" s="216">
        <f t="shared" ref="D266:D295" si="25">SUM(C266*0.75)</f>
        <v>204</v>
      </c>
      <c r="E266" s="242">
        <f t="shared" ref="E266:E295" si="26">SUM(D266-F266)</f>
        <v>33</v>
      </c>
      <c r="F266" s="227">
        <v>171</v>
      </c>
      <c r="G266" s="187">
        <v>45604</v>
      </c>
      <c r="H266" s="171">
        <f t="shared" ref="H266:H295" si="27">SUM(F266/C266)</f>
        <v>0.62867647058823528</v>
      </c>
      <c r="I266" s="227">
        <v>7</v>
      </c>
      <c r="J266" s="227">
        <v>25</v>
      </c>
      <c r="K266" s="240">
        <v>0</v>
      </c>
      <c r="L266" s="171">
        <f t="shared" ref="L266:L295" si="28">(F266-(I266-K266))/(C266)</f>
        <v>0.6029411764705882</v>
      </c>
    </row>
    <row r="267" spans="1:12" ht="16.5" customHeight="1" x14ac:dyDescent="0.25">
      <c r="A267" s="25" t="s">
        <v>422</v>
      </c>
      <c r="B267" s="25" t="s">
        <v>423</v>
      </c>
      <c r="C267" s="28">
        <v>58</v>
      </c>
      <c r="D267" s="216">
        <f t="shared" si="25"/>
        <v>43.5</v>
      </c>
      <c r="E267" s="242">
        <f t="shared" si="26"/>
        <v>9.5</v>
      </c>
      <c r="F267" s="28">
        <v>34</v>
      </c>
      <c r="G267" s="26">
        <v>45532</v>
      </c>
      <c r="H267" s="171">
        <f t="shared" si="27"/>
        <v>0.58620689655172409</v>
      </c>
      <c r="I267" s="28">
        <v>1</v>
      </c>
      <c r="J267" s="28">
        <v>13</v>
      </c>
      <c r="K267" s="148">
        <v>0</v>
      </c>
      <c r="L267" s="171">
        <f t="shared" si="28"/>
        <v>0.56896551724137934</v>
      </c>
    </row>
    <row r="268" spans="1:12" ht="16.5" customHeight="1" x14ac:dyDescent="0.25">
      <c r="A268" s="25" t="s">
        <v>424</v>
      </c>
      <c r="B268" s="25" t="s">
        <v>425</v>
      </c>
      <c r="C268" s="28">
        <v>91</v>
      </c>
      <c r="D268" s="216">
        <f t="shared" si="25"/>
        <v>68.25</v>
      </c>
      <c r="E268" s="242">
        <f t="shared" si="26"/>
        <v>5.25</v>
      </c>
      <c r="F268" s="28">
        <v>63</v>
      </c>
      <c r="G268" s="26">
        <v>45594</v>
      </c>
      <c r="H268" s="171">
        <f t="shared" si="27"/>
        <v>0.69230769230769229</v>
      </c>
      <c r="I268" s="27">
        <v>0</v>
      </c>
      <c r="J268" s="28">
        <v>11</v>
      </c>
      <c r="K268" s="148">
        <v>0</v>
      </c>
      <c r="L268" s="171">
        <f t="shared" si="28"/>
        <v>0.69230769230769229</v>
      </c>
    </row>
    <row r="269" spans="1:12" ht="16.5" customHeight="1" x14ac:dyDescent="0.25">
      <c r="A269" s="25" t="s">
        <v>426</v>
      </c>
      <c r="B269" s="25" t="s">
        <v>427</v>
      </c>
      <c r="C269" s="28">
        <v>27</v>
      </c>
      <c r="D269" s="216">
        <f t="shared" si="25"/>
        <v>20.25</v>
      </c>
      <c r="E269" s="242">
        <f t="shared" si="26"/>
        <v>-0.75</v>
      </c>
      <c r="F269" s="28">
        <v>21</v>
      </c>
      <c r="G269" s="26">
        <v>45601</v>
      </c>
      <c r="H269" s="171">
        <f t="shared" si="27"/>
        <v>0.77777777777777779</v>
      </c>
      <c r="I269" s="27">
        <v>0</v>
      </c>
      <c r="J269" s="28">
        <v>1</v>
      </c>
      <c r="K269" s="148">
        <v>0</v>
      </c>
      <c r="L269" s="171">
        <f t="shared" si="28"/>
        <v>0.77777777777777779</v>
      </c>
    </row>
    <row r="270" spans="1:12" ht="16.5" customHeight="1" x14ac:dyDescent="0.25">
      <c r="A270" s="25" t="s">
        <v>428</v>
      </c>
      <c r="B270" s="25" t="s">
        <v>429</v>
      </c>
      <c r="C270" s="28">
        <v>36</v>
      </c>
      <c r="D270" s="216">
        <f t="shared" si="25"/>
        <v>27</v>
      </c>
      <c r="E270" s="242">
        <f t="shared" si="26"/>
        <v>6</v>
      </c>
      <c r="F270" s="28">
        <v>21</v>
      </c>
      <c r="G270" s="26">
        <v>45597</v>
      </c>
      <c r="H270" s="171">
        <f t="shared" si="27"/>
        <v>0.58333333333333337</v>
      </c>
      <c r="I270" s="27">
        <v>0</v>
      </c>
      <c r="J270" s="28">
        <v>3</v>
      </c>
      <c r="K270" s="148">
        <v>0</v>
      </c>
      <c r="L270" s="171">
        <f t="shared" si="28"/>
        <v>0.58333333333333337</v>
      </c>
    </row>
    <row r="271" spans="1:12" ht="16.5" customHeight="1" x14ac:dyDescent="0.25">
      <c r="A271" s="25" t="s">
        <v>430</v>
      </c>
      <c r="B271" s="25" t="s">
        <v>431</v>
      </c>
      <c r="C271" s="28">
        <v>21</v>
      </c>
      <c r="D271" s="216">
        <f t="shared" si="25"/>
        <v>15.75</v>
      </c>
      <c r="E271" s="242">
        <f t="shared" si="26"/>
        <v>10.75</v>
      </c>
      <c r="F271" s="28">
        <v>5</v>
      </c>
      <c r="G271" s="26"/>
      <c r="H271" s="171">
        <f t="shared" si="27"/>
        <v>0.23809523809523808</v>
      </c>
      <c r="I271" s="27">
        <v>0</v>
      </c>
      <c r="J271" s="28">
        <v>4</v>
      </c>
      <c r="K271" s="148">
        <v>0</v>
      </c>
      <c r="L271" s="171">
        <f t="shared" si="28"/>
        <v>0.23809523809523808</v>
      </c>
    </row>
    <row r="272" spans="1:12" ht="16.5" customHeight="1" x14ac:dyDescent="0.25">
      <c r="A272" s="25" t="s">
        <v>432</v>
      </c>
      <c r="B272" s="25" t="s">
        <v>433</v>
      </c>
      <c r="C272" s="28">
        <v>69</v>
      </c>
      <c r="D272" s="216">
        <f t="shared" si="25"/>
        <v>51.75</v>
      </c>
      <c r="E272" s="242">
        <f t="shared" si="26"/>
        <v>20.75</v>
      </c>
      <c r="F272" s="28">
        <v>31</v>
      </c>
      <c r="G272" s="26">
        <v>45603</v>
      </c>
      <c r="H272" s="171">
        <f t="shared" si="27"/>
        <v>0.44927536231884058</v>
      </c>
      <c r="I272" s="27">
        <v>2</v>
      </c>
      <c r="J272" s="28">
        <v>9</v>
      </c>
      <c r="K272" s="148">
        <v>0</v>
      </c>
      <c r="L272" s="171">
        <f t="shared" si="28"/>
        <v>0.42028985507246375</v>
      </c>
    </row>
    <row r="273" spans="1:12" ht="16.5" customHeight="1" x14ac:dyDescent="0.25">
      <c r="A273" s="25" t="s">
        <v>434</v>
      </c>
      <c r="B273" s="25" t="s">
        <v>435</v>
      </c>
      <c r="C273" s="28">
        <v>99</v>
      </c>
      <c r="D273" s="216">
        <f t="shared" si="25"/>
        <v>74.25</v>
      </c>
      <c r="E273" s="242">
        <f t="shared" si="26"/>
        <v>-15.75</v>
      </c>
      <c r="F273" s="28">
        <v>90</v>
      </c>
      <c r="G273" s="26">
        <v>45484</v>
      </c>
      <c r="H273" s="171">
        <f t="shared" si="27"/>
        <v>0.90909090909090906</v>
      </c>
      <c r="I273" s="28">
        <v>1</v>
      </c>
      <c r="J273" s="28">
        <v>5</v>
      </c>
      <c r="K273" s="148">
        <v>0</v>
      </c>
      <c r="L273" s="171">
        <f t="shared" si="28"/>
        <v>0.89898989898989901</v>
      </c>
    </row>
    <row r="274" spans="1:12" ht="16.5" customHeight="1" x14ac:dyDescent="0.25">
      <c r="A274" s="25" t="s">
        <v>436</v>
      </c>
      <c r="B274" s="25" t="s">
        <v>437</v>
      </c>
      <c r="C274" s="28">
        <v>143</v>
      </c>
      <c r="D274" s="216">
        <f t="shared" si="25"/>
        <v>107.25</v>
      </c>
      <c r="E274" s="242">
        <f t="shared" si="26"/>
        <v>5.25</v>
      </c>
      <c r="F274" s="28">
        <v>102</v>
      </c>
      <c r="G274" s="26">
        <v>45589</v>
      </c>
      <c r="H274" s="171">
        <f t="shared" si="27"/>
        <v>0.71328671328671334</v>
      </c>
      <c r="I274" s="28">
        <v>3</v>
      </c>
      <c r="J274" s="28">
        <v>3</v>
      </c>
      <c r="K274" s="148">
        <v>1</v>
      </c>
      <c r="L274" s="171">
        <f t="shared" si="28"/>
        <v>0.69930069930069927</v>
      </c>
    </row>
    <row r="275" spans="1:12" ht="16.5" customHeight="1" x14ac:dyDescent="0.25">
      <c r="A275" s="25" t="s">
        <v>438</v>
      </c>
      <c r="B275" s="25" t="s">
        <v>439</v>
      </c>
      <c r="C275" s="28">
        <v>209</v>
      </c>
      <c r="D275" s="216">
        <f t="shared" si="25"/>
        <v>156.75</v>
      </c>
      <c r="E275" s="242">
        <f t="shared" si="26"/>
        <v>20.75</v>
      </c>
      <c r="F275" s="28">
        <v>136</v>
      </c>
      <c r="G275" s="26">
        <v>45603</v>
      </c>
      <c r="H275" s="171">
        <f t="shared" si="27"/>
        <v>0.65071770334928225</v>
      </c>
      <c r="I275" s="27">
        <v>1</v>
      </c>
      <c r="J275" s="28">
        <v>11</v>
      </c>
      <c r="K275" s="148">
        <v>1</v>
      </c>
      <c r="L275" s="171">
        <f t="shared" si="28"/>
        <v>0.65071770334928225</v>
      </c>
    </row>
    <row r="276" spans="1:12" ht="16.5" customHeight="1" x14ac:dyDescent="0.25">
      <c r="A276" s="25" t="s">
        <v>440</v>
      </c>
      <c r="B276" s="25" t="s">
        <v>441</v>
      </c>
      <c r="C276" s="28">
        <v>98</v>
      </c>
      <c r="D276" s="216">
        <f t="shared" si="25"/>
        <v>73.5</v>
      </c>
      <c r="E276" s="242">
        <f t="shared" si="26"/>
        <v>7.5</v>
      </c>
      <c r="F276" s="28">
        <v>66</v>
      </c>
      <c r="G276" s="26">
        <v>45597</v>
      </c>
      <c r="H276" s="171">
        <f t="shared" si="27"/>
        <v>0.67346938775510201</v>
      </c>
      <c r="I276" s="27">
        <v>1</v>
      </c>
      <c r="J276" s="28">
        <v>21</v>
      </c>
      <c r="K276" s="148">
        <v>1</v>
      </c>
      <c r="L276" s="171">
        <f t="shared" si="28"/>
        <v>0.67346938775510201</v>
      </c>
    </row>
    <row r="277" spans="1:12" ht="16.5" customHeight="1" x14ac:dyDescent="0.25">
      <c r="A277" s="25" t="s">
        <v>442</v>
      </c>
      <c r="B277" s="25" t="s">
        <v>443</v>
      </c>
      <c r="C277" s="28">
        <v>30</v>
      </c>
      <c r="D277" s="216">
        <f t="shared" si="25"/>
        <v>22.5</v>
      </c>
      <c r="E277" s="242">
        <f t="shared" si="26"/>
        <v>2.5</v>
      </c>
      <c r="F277" s="28">
        <v>20</v>
      </c>
      <c r="G277" s="26">
        <v>45552</v>
      </c>
      <c r="H277" s="171">
        <f t="shared" si="27"/>
        <v>0.66666666666666663</v>
      </c>
      <c r="I277" s="27">
        <v>0</v>
      </c>
      <c r="J277" s="28">
        <v>8</v>
      </c>
      <c r="K277" s="148">
        <v>0</v>
      </c>
      <c r="L277" s="171">
        <f t="shared" si="28"/>
        <v>0.66666666666666663</v>
      </c>
    </row>
    <row r="278" spans="1:12" ht="16.5" customHeight="1" x14ac:dyDescent="0.25">
      <c r="A278" s="25" t="s">
        <v>444</v>
      </c>
      <c r="B278" s="25" t="s">
        <v>445</v>
      </c>
      <c r="C278" s="28">
        <v>62</v>
      </c>
      <c r="D278" s="216">
        <f t="shared" si="25"/>
        <v>46.5</v>
      </c>
      <c r="E278" s="242">
        <f t="shared" si="26"/>
        <v>11.5</v>
      </c>
      <c r="F278" s="28">
        <v>35</v>
      </c>
      <c r="G278" s="26">
        <v>45603</v>
      </c>
      <c r="H278" s="171">
        <f t="shared" si="27"/>
        <v>0.56451612903225812</v>
      </c>
      <c r="I278" s="27">
        <v>0</v>
      </c>
      <c r="J278" s="28">
        <v>5</v>
      </c>
      <c r="K278" s="148">
        <v>0</v>
      </c>
      <c r="L278" s="171">
        <f t="shared" si="28"/>
        <v>0.56451612903225812</v>
      </c>
    </row>
    <row r="279" spans="1:12" ht="16.5" customHeight="1" x14ac:dyDescent="0.25">
      <c r="A279" s="25" t="s">
        <v>446</v>
      </c>
      <c r="B279" s="25" t="s">
        <v>447</v>
      </c>
      <c r="C279" s="28">
        <v>16</v>
      </c>
      <c r="D279" s="216">
        <f t="shared" si="25"/>
        <v>12</v>
      </c>
      <c r="E279" s="242">
        <f t="shared" si="26"/>
        <v>-11</v>
      </c>
      <c r="F279" s="28">
        <v>23</v>
      </c>
      <c r="G279" s="26">
        <v>45607</v>
      </c>
      <c r="H279" s="171">
        <f t="shared" si="27"/>
        <v>1.4375</v>
      </c>
      <c r="I279" s="27">
        <v>0</v>
      </c>
      <c r="J279" s="28">
        <v>2</v>
      </c>
      <c r="K279" s="148">
        <v>0</v>
      </c>
      <c r="L279" s="171">
        <f t="shared" si="28"/>
        <v>1.4375</v>
      </c>
    </row>
    <row r="280" spans="1:12" ht="16.5" customHeight="1" x14ac:dyDescent="0.25">
      <c r="A280" s="25" t="s">
        <v>448</v>
      </c>
      <c r="B280" s="25" t="s">
        <v>449</v>
      </c>
      <c r="C280" s="28">
        <v>48</v>
      </c>
      <c r="D280" s="216">
        <f t="shared" si="25"/>
        <v>36</v>
      </c>
      <c r="E280" s="242">
        <f t="shared" si="26"/>
        <v>4</v>
      </c>
      <c r="F280" s="28">
        <v>32</v>
      </c>
      <c r="G280" s="26">
        <v>45589</v>
      </c>
      <c r="H280" s="171">
        <f t="shared" si="27"/>
        <v>0.66666666666666663</v>
      </c>
      <c r="I280" s="27">
        <v>0</v>
      </c>
      <c r="J280" s="28">
        <v>12</v>
      </c>
      <c r="K280" s="148">
        <v>0</v>
      </c>
      <c r="L280" s="171">
        <f t="shared" si="28"/>
        <v>0.66666666666666663</v>
      </c>
    </row>
    <row r="281" spans="1:12" ht="16.5" customHeight="1" x14ac:dyDescent="0.25">
      <c r="A281" s="25" t="s">
        <v>450</v>
      </c>
      <c r="B281" s="25" t="s">
        <v>451</v>
      </c>
      <c r="C281" s="28">
        <v>33</v>
      </c>
      <c r="D281" s="216">
        <f t="shared" si="25"/>
        <v>24.75</v>
      </c>
      <c r="E281" s="242">
        <f t="shared" si="26"/>
        <v>1.75</v>
      </c>
      <c r="F281" s="28">
        <v>23</v>
      </c>
      <c r="G281" s="26">
        <v>45607</v>
      </c>
      <c r="H281" s="171">
        <f t="shared" si="27"/>
        <v>0.69696969696969702</v>
      </c>
      <c r="I281" s="27">
        <v>0</v>
      </c>
      <c r="J281" s="28">
        <v>7</v>
      </c>
      <c r="K281" s="148">
        <v>0</v>
      </c>
      <c r="L281" s="171">
        <f t="shared" si="28"/>
        <v>0.69696969696969702</v>
      </c>
    </row>
    <row r="282" spans="1:12" ht="16.5" customHeight="1" x14ac:dyDescent="0.25">
      <c r="A282" s="25" t="s">
        <v>452</v>
      </c>
      <c r="B282" s="25" t="s">
        <v>453</v>
      </c>
      <c r="C282" s="28">
        <v>20</v>
      </c>
      <c r="D282" s="216">
        <f t="shared" si="25"/>
        <v>15</v>
      </c>
      <c r="E282" s="242">
        <f t="shared" si="26"/>
        <v>3</v>
      </c>
      <c r="F282" s="28">
        <v>12</v>
      </c>
      <c r="G282" s="26"/>
      <c r="H282" s="171">
        <f t="shared" si="27"/>
        <v>0.6</v>
      </c>
      <c r="I282" s="27">
        <v>0</v>
      </c>
      <c r="J282" s="28">
        <v>12</v>
      </c>
      <c r="K282" s="148">
        <v>0</v>
      </c>
      <c r="L282" s="171">
        <f t="shared" si="28"/>
        <v>0.6</v>
      </c>
    </row>
    <row r="283" spans="1:12" ht="16.5" customHeight="1" x14ac:dyDescent="0.25">
      <c r="A283" s="25" t="s">
        <v>454</v>
      </c>
      <c r="B283" s="25" t="s">
        <v>455</v>
      </c>
      <c r="C283" s="28">
        <v>135</v>
      </c>
      <c r="D283" s="216">
        <f t="shared" si="25"/>
        <v>101.25</v>
      </c>
      <c r="E283" s="242">
        <f t="shared" si="26"/>
        <v>23.25</v>
      </c>
      <c r="F283" s="28">
        <v>78</v>
      </c>
      <c r="G283" s="26">
        <v>45572</v>
      </c>
      <c r="H283" s="171">
        <f t="shared" si="27"/>
        <v>0.57777777777777772</v>
      </c>
      <c r="I283" s="28">
        <v>1</v>
      </c>
      <c r="J283" s="28">
        <v>31</v>
      </c>
      <c r="K283" s="148">
        <v>0</v>
      </c>
      <c r="L283" s="171">
        <f t="shared" si="28"/>
        <v>0.57037037037037042</v>
      </c>
    </row>
    <row r="284" spans="1:12" ht="16.5" customHeight="1" x14ac:dyDescent="0.25">
      <c r="A284" s="25" t="s">
        <v>456</v>
      </c>
      <c r="B284" s="25" t="s">
        <v>457</v>
      </c>
      <c r="C284" s="28">
        <v>146</v>
      </c>
      <c r="D284" s="216">
        <f t="shared" si="25"/>
        <v>109.5</v>
      </c>
      <c r="E284" s="242">
        <f t="shared" si="26"/>
        <v>10.5</v>
      </c>
      <c r="F284" s="28">
        <v>99</v>
      </c>
      <c r="G284" s="26">
        <v>45526</v>
      </c>
      <c r="H284" s="171">
        <f t="shared" si="27"/>
        <v>0.67808219178082196</v>
      </c>
      <c r="I284" s="27">
        <v>0</v>
      </c>
      <c r="J284" s="28">
        <v>25</v>
      </c>
      <c r="K284" s="148">
        <v>0</v>
      </c>
      <c r="L284" s="171">
        <f t="shared" si="28"/>
        <v>0.67808219178082196</v>
      </c>
    </row>
    <row r="285" spans="1:12" ht="16.5" customHeight="1" x14ac:dyDescent="0.25">
      <c r="A285" s="25" t="s">
        <v>458</v>
      </c>
      <c r="B285" s="25" t="s">
        <v>459</v>
      </c>
      <c r="C285" s="28">
        <v>30</v>
      </c>
      <c r="D285" s="216">
        <f t="shared" si="25"/>
        <v>22.5</v>
      </c>
      <c r="E285" s="242">
        <f t="shared" si="26"/>
        <v>-3.5</v>
      </c>
      <c r="F285" s="28">
        <v>26</v>
      </c>
      <c r="G285" s="26">
        <v>45548</v>
      </c>
      <c r="H285" s="171">
        <f t="shared" si="27"/>
        <v>0.8666666666666667</v>
      </c>
      <c r="I285" s="28">
        <v>1</v>
      </c>
      <c r="J285" s="28">
        <v>2</v>
      </c>
      <c r="K285" s="148">
        <v>0</v>
      </c>
      <c r="L285" s="171">
        <f t="shared" si="28"/>
        <v>0.83333333333333337</v>
      </c>
    </row>
    <row r="286" spans="1:12" ht="16.5" customHeight="1" x14ac:dyDescent="0.25">
      <c r="A286" s="25" t="s">
        <v>460</v>
      </c>
      <c r="B286" s="25" t="s">
        <v>461</v>
      </c>
      <c r="C286" s="28">
        <v>65</v>
      </c>
      <c r="D286" s="216">
        <f t="shared" si="25"/>
        <v>48.75</v>
      </c>
      <c r="E286" s="242">
        <f t="shared" si="26"/>
        <v>26.75</v>
      </c>
      <c r="F286" s="28">
        <v>22</v>
      </c>
      <c r="G286" s="26"/>
      <c r="H286" s="171">
        <f t="shared" si="27"/>
        <v>0.33846153846153848</v>
      </c>
      <c r="I286" s="27">
        <v>0</v>
      </c>
      <c r="J286" s="28">
        <v>7</v>
      </c>
      <c r="K286" s="148">
        <v>0</v>
      </c>
      <c r="L286" s="171">
        <f t="shared" si="28"/>
        <v>0.33846153846153848</v>
      </c>
    </row>
    <row r="287" spans="1:12" ht="16.5" customHeight="1" x14ac:dyDescent="0.25">
      <c r="A287" s="25" t="s">
        <v>462</v>
      </c>
      <c r="B287" s="25" t="s">
        <v>463</v>
      </c>
      <c r="C287" s="28">
        <v>29</v>
      </c>
      <c r="D287" s="216">
        <f t="shared" si="25"/>
        <v>21.75</v>
      </c>
      <c r="E287" s="242">
        <f t="shared" si="26"/>
        <v>-0.25</v>
      </c>
      <c r="F287" s="28">
        <v>22</v>
      </c>
      <c r="G287" s="26">
        <v>45548</v>
      </c>
      <c r="H287" s="171">
        <f t="shared" si="27"/>
        <v>0.75862068965517238</v>
      </c>
      <c r="I287" s="27">
        <v>0</v>
      </c>
      <c r="J287" s="28">
        <v>6</v>
      </c>
      <c r="K287" s="148">
        <v>0</v>
      </c>
      <c r="L287" s="171">
        <f t="shared" si="28"/>
        <v>0.75862068965517238</v>
      </c>
    </row>
    <row r="288" spans="1:12" ht="16.5" customHeight="1" x14ac:dyDescent="0.25">
      <c r="A288" s="25" t="s">
        <v>464</v>
      </c>
      <c r="B288" s="25" t="s">
        <v>465</v>
      </c>
      <c r="C288" s="28">
        <v>192</v>
      </c>
      <c r="D288" s="216">
        <f t="shared" si="25"/>
        <v>144</v>
      </c>
      <c r="E288" s="242">
        <f t="shared" si="26"/>
        <v>27</v>
      </c>
      <c r="F288" s="28">
        <v>117</v>
      </c>
      <c r="G288" s="26">
        <v>45604</v>
      </c>
      <c r="H288" s="171">
        <f t="shared" si="27"/>
        <v>0.609375</v>
      </c>
      <c r="I288" s="28">
        <v>2</v>
      </c>
      <c r="J288" s="28">
        <v>15</v>
      </c>
      <c r="K288" s="148">
        <v>0</v>
      </c>
      <c r="L288" s="171">
        <f t="shared" si="28"/>
        <v>0.59895833333333337</v>
      </c>
    </row>
    <row r="289" spans="1:12" ht="16.5" customHeight="1" x14ac:dyDescent="0.25">
      <c r="A289" s="25" t="s">
        <v>466</v>
      </c>
      <c r="B289" s="25" t="s">
        <v>467</v>
      </c>
      <c r="C289" s="28">
        <v>17</v>
      </c>
      <c r="D289" s="216">
        <f t="shared" si="25"/>
        <v>12.75</v>
      </c>
      <c r="E289" s="242">
        <f t="shared" si="26"/>
        <v>-1.25</v>
      </c>
      <c r="F289" s="28">
        <v>14</v>
      </c>
      <c r="G289" s="26">
        <v>45519</v>
      </c>
      <c r="H289" s="171">
        <f t="shared" si="27"/>
        <v>0.82352941176470584</v>
      </c>
      <c r="I289" s="27">
        <v>0</v>
      </c>
      <c r="J289" s="28">
        <v>0</v>
      </c>
      <c r="K289" s="148">
        <v>0</v>
      </c>
      <c r="L289" s="171">
        <f t="shared" si="28"/>
        <v>0.82352941176470584</v>
      </c>
    </row>
    <row r="290" spans="1:12" ht="16.5" customHeight="1" x14ac:dyDescent="0.25">
      <c r="A290" s="25" t="s">
        <v>468</v>
      </c>
      <c r="B290" s="25" t="s">
        <v>469</v>
      </c>
      <c r="C290" s="28">
        <v>38</v>
      </c>
      <c r="D290" s="216">
        <f t="shared" si="25"/>
        <v>28.5</v>
      </c>
      <c r="E290" s="242">
        <f t="shared" si="26"/>
        <v>7.5</v>
      </c>
      <c r="F290" s="28">
        <v>21</v>
      </c>
      <c r="G290" s="26">
        <v>45519</v>
      </c>
      <c r="H290" s="171">
        <f t="shared" si="27"/>
        <v>0.55263157894736847</v>
      </c>
      <c r="I290" s="27">
        <v>0</v>
      </c>
      <c r="J290" s="28">
        <v>2</v>
      </c>
      <c r="K290" s="148">
        <v>0</v>
      </c>
      <c r="L290" s="171">
        <f t="shared" si="28"/>
        <v>0.55263157894736847</v>
      </c>
    </row>
    <row r="291" spans="1:12" ht="16.5" customHeight="1" x14ac:dyDescent="0.25">
      <c r="A291" s="25" t="s">
        <v>470</v>
      </c>
      <c r="B291" s="25" t="s">
        <v>471</v>
      </c>
      <c r="C291" s="28">
        <v>51</v>
      </c>
      <c r="D291" s="216">
        <f t="shared" si="25"/>
        <v>38.25</v>
      </c>
      <c r="E291" s="242">
        <f t="shared" si="26"/>
        <v>10.25</v>
      </c>
      <c r="F291" s="28">
        <v>28</v>
      </c>
      <c r="G291" s="26">
        <v>45534</v>
      </c>
      <c r="H291" s="171">
        <f t="shared" si="27"/>
        <v>0.5490196078431373</v>
      </c>
      <c r="I291" s="27">
        <v>0</v>
      </c>
      <c r="J291" s="28">
        <v>2</v>
      </c>
      <c r="K291" s="148">
        <v>0</v>
      </c>
      <c r="L291" s="171">
        <f t="shared" si="28"/>
        <v>0.5490196078431373</v>
      </c>
    </row>
    <row r="292" spans="1:12" ht="16.5" customHeight="1" x14ac:dyDescent="0.25">
      <c r="A292" s="25" t="s">
        <v>472</v>
      </c>
      <c r="B292" s="25" t="s">
        <v>473</v>
      </c>
      <c r="C292" s="28">
        <v>21</v>
      </c>
      <c r="D292" s="216">
        <f t="shared" si="25"/>
        <v>15.75</v>
      </c>
      <c r="E292" s="242">
        <f t="shared" si="26"/>
        <v>-2.25</v>
      </c>
      <c r="F292" s="28">
        <v>18</v>
      </c>
      <c r="G292" s="26">
        <v>45597</v>
      </c>
      <c r="H292" s="171">
        <f t="shared" si="27"/>
        <v>0.8571428571428571</v>
      </c>
      <c r="I292" s="27">
        <v>0</v>
      </c>
      <c r="J292" s="28">
        <v>4</v>
      </c>
      <c r="K292" s="148">
        <v>0</v>
      </c>
      <c r="L292" s="171">
        <f t="shared" si="28"/>
        <v>0.8571428571428571</v>
      </c>
    </row>
    <row r="293" spans="1:12" ht="16.5" customHeight="1" x14ac:dyDescent="0.25">
      <c r="A293" s="25" t="s">
        <v>474</v>
      </c>
      <c r="B293" s="25" t="s">
        <v>475</v>
      </c>
      <c r="C293" s="28">
        <v>22</v>
      </c>
      <c r="D293" s="216">
        <f t="shared" si="25"/>
        <v>16.5</v>
      </c>
      <c r="E293" s="242">
        <f t="shared" si="26"/>
        <v>12.5</v>
      </c>
      <c r="F293" s="28">
        <v>4</v>
      </c>
      <c r="G293" s="26"/>
      <c r="H293" s="171">
        <f t="shared" si="27"/>
        <v>0.18181818181818182</v>
      </c>
      <c r="I293" s="27">
        <v>0</v>
      </c>
      <c r="J293" s="28">
        <v>2</v>
      </c>
      <c r="K293" s="148">
        <v>0</v>
      </c>
      <c r="L293" s="171">
        <f t="shared" si="28"/>
        <v>0.18181818181818182</v>
      </c>
    </row>
    <row r="294" spans="1:12" ht="16.5" customHeight="1" x14ac:dyDescent="0.25">
      <c r="A294" s="25" t="s">
        <v>476</v>
      </c>
      <c r="B294" s="25" t="s">
        <v>477</v>
      </c>
      <c r="C294" s="28">
        <v>178</v>
      </c>
      <c r="D294" s="216">
        <f t="shared" si="25"/>
        <v>133.5</v>
      </c>
      <c r="E294" s="242">
        <f t="shared" si="26"/>
        <v>34.5</v>
      </c>
      <c r="F294" s="28">
        <v>99</v>
      </c>
      <c r="G294" s="26">
        <v>45586</v>
      </c>
      <c r="H294" s="171">
        <f t="shared" si="27"/>
        <v>0.5561797752808989</v>
      </c>
      <c r="I294" s="27">
        <v>0</v>
      </c>
      <c r="J294" s="28">
        <v>18</v>
      </c>
      <c r="K294" s="148">
        <v>0</v>
      </c>
      <c r="L294" s="171">
        <f t="shared" si="28"/>
        <v>0.5561797752808989</v>
      </c>
    </row>
    <row r="295" spans="1:12" ht="16.5" customHeight="1" x14ac:dyDescent="0.25">
      <c r="A295" s="122" t="s">
        <v>478</v>
      </c>
      <c r="B295" s="122" t="s">
        <v>479</v>
      </c>
      <c r="C295" s="131">
        <v>30</v>
      </c>
      <c r="D295" s="245">
        <f t="shared" si="25"/>
        <v>22.5</v>
      </c>
      <c r="E295" s="246">
        <f t="shared" si="26"/>
        <v>13.5</v>
      </c>
      <c r="F295" s="131">
        <v>9</v>
      </c>
      <c r="G295" s="123"/>
      <c r="H295" s="247">
        <f t="shared" si="27"/>
        <v>0.3</v>
      </c>
      <c r="I295" s="124">
        <v>0</v>
      </c>
      <c r="J295" s="131">
        <v>5</v>
      </c>
      <c r="K295" s="150">
        <v>0</v>
      </c>
      <c r="L295" s="247">
        <f t="shared" si="28"/>
        <v>0.3</v>
      </c>
    </row>
    <row r="296" spans="1:12" ht="16.5" customHeight="1" x14ac:dyDescent="0.3">
      <c r="A296" s="78"/>
      <c r="B296" s="78"/>
      <c r="C296" s="154"/>
      <c r="D296" s="80"/>
      <c r="E296" s="130"/>
      <c r="F296" s="80"/>
      <c r="G296" s="79"/>
      <c r="H296" s="156"/>
      <c r="I296" s="80"/>
      <c r="J296" s="80"/>
      <c r="K296" s="80"/>
      <c r="L296" s="80"/>
    </row>
    <row r="297" spans="1:12" ht="16.5" customHeight="1" x14ac:dyDescent="0.3">
      <c r="A297" s="78"/>
      <c r="B297" s="129" t="s">
        <v>480</v>
      </c>
      <c r="C297" s="136"/>
      <c r="D297" s="80"/>
      <c r="E297" s="130"/>
      <c r="F297" s="80"/>
      <c r="G297" s="79"/>
      <c r="H297" s="156"/>
      <c r="I297" s="80"/>
      <c r="J297" s="80"/>
      <c r="K297" s="80"/>
      <c r="L297" s="80"/>
    </row>
    <row r="298" spans="1:12" ht="16.5" customHeight="1" x14ac:dyDescent="0.25">
      <c r="A298" s="78"/>
      <c r="B298" s="109" t="s">
        <v>481</v>
      </c>
      <c r="C298" s="154">
        <f>SUM(C265:C295)</f>
        <v>2442</v>
      </c>
      <c r="D298" s="154">
        <f>SUM(C298*0.65)</f>
        <v>1587.3</v>
      </c>
      <c r="E298" s="155">
        <f>SUM(D298-F298)</f>
        <v>50.299999999999955</v>
      </c>
      <c r="F298" s="155">
        <f>SUM(F265:F295)</f>
        <v>1537</v>
      </c>
      <c r="G298" s="79"/>
      <c r="H298" s="156">
        <f>SUM(F298/C298)</f>
        <v>0.62940212940212936</v>
      </c>
      <c r="I298" s="112">
        <f>SUM(I265:I295)</f>
        <v>21</v>
      </c>
      <c r="J298" s="112">
        <f>SUM(J265:J295)</f>
        <v>284</v>
      </c>
      <c r="K298" s="112">
        <f>SUM(K265:K295)</f>
        <v>3</v>
      </c>
      <c r="L298" s="156">
        <f>SUM(F298-(I298-K298))/(C298)</f>
        <v>0.62203112203112199</v>
      </c>
    </row>
    <row r="299" spans="1:12" ht="16.5" customHeight="1" x14ac:dyDescent="0.3">
      <c r="A299" s="75"/>
      <c r="B299" s="76" t="str">
        <f>B21</f>
        <v>Target Date 12/11/2024 GOAL 75%</v>
      </c>
      <c r="C299" s="154"/>
      <c r="D299" s="80"/>
      <c r="E299" s="130"/>
      <c r="F299" s="80"/>
      <c r="G299" s="79"/>
      <c r="H299" s="156"/>
      <c r="I299" s="80"/>
      <c r="J299" s="80"/>
      <c r="K299" s="80"/>
      <c r="L299" s="80"/>
    </row>
    <row r="300" spans="1:12" ht="16.5" customHeight="1" x14ac:dyDescent="0.3">
      <c r="A300" s="78"/>
      <c r="B300" s="78"/>
      <c r="C300" s="77"/>
      <c r="D300" s="146"/>
      <c r="E300" s="147"/>
      <c r="F300" s="130"/>
      <c r="G300" s="79"/>
      <c r="H300" s="78"/>
      <c r="I300" s="80"/>
      <c r="J300" s="78"/>
      <c r="K300" s="78"/>
      <c r="L300" s="78"/>
    </row>
    <row r="301" spans="1:12" ht="16.5" customHeight="1" x14ac:dyDescent="0.3">
      <c r="A301" s="65" t="s">
        <v>482</v>
      </c>
      <c r="B301" s="78"/>
      <c r="C301" s="77"/>
      <c r="D301" s="111"/>
      <c r="E301" s="111"/>
      <c r="F301" s="78"/>
      <c r="G301" s="79"/>
      <c r="H301" s="181">
        <f>H1</f>
        <v>45610</v>
      </c>
      <c r="I301" s="80"/>
      <c r="J301" s="78"/>
      <c r="K301" s="78"/>
      <c r="L301" s="78"/>
    </row>
    <row r="302" spans="1:12" ht="16.5" customHeight="1" x14ac:dyDescent="0.25">
      <c r="A302" s="129" t="s">
        <v>483</v>
      </c>
      <c r="B302" s="78"/>
      <c r="C302" s="77"/>
      <c r="D302" s="77"/>
      <c r="E302" s="111"/>
      <c r="F302" s="78"/>
      <c r="G302" s="79"/>
      <c r="H302" s="64"/>
      <c r="I302" s="80"/>
      <c r="J302" s="78"/>
      <c r="K302" s="78"/>
      <c r="L302" s="78"/>
    </row>
    <row r="303" spans="1:12" ht="16.5" customHeight="1" x14ac:dyDescent="0.3">
      <c r="A303" s="78"/>
      <c r="B303" s="78"/>
      <c r="C303" s="77"/>
      <c r="D303" s="77"/>
      <c r="E303" s="111"/>
      <c r="F303" s="78"/>
      <c r="G303" s="79"/>
      <c r="H303" s="64"/>
      <c r="I303" s="80"/>
      <c r="J303" s="78"/>
      <c r="K303" s="183" t="s">
        <v>10</v>
      </c>
      <c r="L303" s="78"/>
    </row>
    <row r="304" spans="1:12" ht="16.5" customHeight="1" x14ac:dyDescent="0.3">
      <c r="A304" s="78"/>
      <c r="B304" s="147"/>
      <c r="C304" s="136">
        <f>C4</f>
        <v>2025</v>
      </c>
      <c r="D304" s="184">
        <f>D4</f>
        <v>0.75</v>
      </c>
      <c r="E304" s="183" t="s">
        <v>11</v>
      </c>
      <c r="F304" s="183" t="s">
        <v>12</v>
      </c>
      <c r="G304" s="183" t="s">
        <v>13</v>
      </c>
      <c r="H304" s="183" t="s">
        <v>14</v>
      </c>
      <c r="I304" s="80"/>
      <c r="J304" s="78"/>
      <c r="K304" s="183" t="s">
        <v>15</v>
      </c>
      <c r="L304" s="78"/>
    </row>
    <row r="305" spans="1:12" ht="16.5" customHeight="1" x14ac:dyDescent="0.3">
      <c r="A305" s="115"/>
      <c r="B305" s="249"/>
      <c r="C305" s="222" t="s">
        <v>16</v>
      </c>
      <c r="D305" s="222" t="s">
        <v>17</v>
      </c>
      <c r="E305" s="219">
        <f>E5</f>
        <v>0.75</v>
      </c>
      <c r="F305" s="222" t="str">
        <f>F5</f>
        <v>2025 MEMB</v>
      </c>
      <c r="G305" s="222" t="s">
        <v>19</v>
      </c>
      <c r="H305" s="222" t="s">
        <v>16</v>
      </c>
      <c r="I305" s="222" t="str">
        <f>I5</f>
        <v>NEW</v>
      </c>
      <c r="J305" s="222" t="s">
        <v>21</v>
      </c>
      <c r="K305" s="222" t="s">
        <v>22</v>
      </c>
      <c r="L305" s="248" t="s">
        <v>23</v>
      </c>
    </row>
    <row r="306" spans="1:12" ht="16.5" customHeight="1" x14ac:dyDescent="0.25">
      <c r="A306" s="65" t="s">
        <v>484</v>
      </c>
      <c r="B306" s="65" t="s">
        <v>485</v>
      </c>
      <c r="C306" s="112">
        <v>127</v>
      </c>
      <c r="D306" s="154">
        <f>SUM(C306*0.75)</f>
        <v>95.25</v>
      </c>
      <c r="E306" s="155">
        <f t="shared" ref="E306:E325" si="29">SUM(D306-F306)</f>
        <v>17.25</v>
      </c>
      <c r="F306" s="112">
        <v>78</v>
      </c>
      <c r="G306" s="79">
        <v>45582</v>
      </c>
      <c r="H306" s="156">
        <f t="shared" ref="H306:H325" si="30">SUM(F306/C306)</f>
        <v>0.61417322834645671</v>
      </c>
      <c r="I306" s="80">
        <v>0</v>
      </c>
      <c r="J306" s="112">
        <v>13</v>
      </c>
      <c r="K306" s="80">
        <v>0</v>
      </c>
      <c r="L306" s="156">
        <f>(F306-(I306-K306))/(C306)</f>
        <v>0.61417322834645671</v>
      </c>
    </row>
    <row r="307" spans="1:12" ht="16.5" customHeight="1" x14ac:dyDescent="0.25">
      <c r="A307" s="65" t="s">
        <v>486</v>
      </c>
      <c r="B307" s="65" t="s">
        <v>487</v>
      </c>
      <c r="C307" s="112">
        <v>161</v>
      </c>
      <c r="D307" s="154">
        <f t="shared" ref="D307:D325" si="31">SUM(C307*0.75)</f>
        <v>120.75</v>
      </c>
      <c r="E307" s="155">
        <f t="shared" si="29"/>
        <v>-7.25</v>
      </c>
      <c r="F307" s="112">
        <v>128</v>
      </c>
      <c r="G307" s="79">
        <v>45607</v>
      </c>
      <c r="H307" s="156">
        <f t="shared" si="30"/>
        <v>0.79503105590062106</v>
      </c>
      <c r="I307" s="80">
        <v>0</v>
      </c>
      <c r="J307" s="112">
        <v>17</v>
      </c>
      <c r="K307" s="80">
        <v>0</v>
      </c>
      <c r="L307" s="156">
        <f t="shared" ref="L307:L325" si="32">(F307-(I307-K307))/(C307)</f>
        <v>0.79503105590062106</v>
      </c>
    </row>
    <row r="308" spans="1:12" ht="16.5" customHeight="1" x14ac:dyDescent="0.25">
      <c r="A308" s="65" t="s">
        <v>488</v>
      </c>
      <c r="B308" s="65" t="s">
        <v>489</v>
      </c>
      <c r="C308" s="112">
        <v>87</v>
      </c>
      <c r="D308" s="154">
        <f t="shared" si="31"/>
        <v>65.25</v>
      </c>
      <c r="E308" s="155">
        <f t="shared" si="29"/>
        <v>10.25</v>
      </c>
      <c r="F308" s="112">
        <v>55</v>
      </c>
      <c r="G308" s="79">
        <v>45595</v>
      </c>
      <c r="H308" s="156">
        <f t="shared" si="30"/>
        <v>0.63218390804597702</v>
      </c>
      <c r="I308" s="112">
        <v>1</v>
      </c>
      <c r="J308" s="112">
        <v>18</v>
      </c>
      <c r="K308" s="80">
        <v>0</v>
      </c>
      <c r="L308" s="156">
        <f t="shared" si="32"/>
        <v>0.62068965517241381</v>
      </c>
    </row>
    <row r="309" spans="1:12" ht="16.5" customHeight="1" x14ac:dyDescent="0.25">
      <c r="A309" s="65" t="s">
        <v>490</v>
      </c>
      <c r="B309" s="65" t="s">
        <v>491</v>
      </c>
      <c r="C309" s="112">
        <v>67</v>
      </c>
      <c r="D309" s="154">
        <f t="shared" si="31"/>
        <v>50.25</v>
      </c>
      <c r="E309" s="155">
        <f t="shared" si="29"/>
        <v>2.25</v>
      </c>
      <c r="F309" s="112">
        <v>48</v>
      </c>
      <c r="G309" s="79">
        <v>45568</v>
      </c>
      <c r="H309" s="156">
        <f t="shared" si="30"/>
        <v>0.71641791044776115</v>
      </c>
      <c r="I309" s="80">
        <v>0</v>
      </c>
      <c r="J309" s="112">
        <v>14</v>
      </c>
      <c r="K309" s="80">
        <v>0</v>
      </c>
      <c r="L309" s="156">
        <f t="shared" si="32"/>
        <v>0.71641791044776115</v>
      </c>
    </row>
    <row r="310" spans="1:12" ht="16.5" customHeight="1" x14ac:dyDescent="0.25">
      <c r="A310" s="65" t="s">
        <v>492</v>
      </c>
      <c r="B310" s="65" t="s">
        <v>493</v>
      </c>
      <c r="C310" s="112">
        <v>308</v>
      </c>
      <c r="D310" s="154">
        <f t="shared" si="31"/>
        <v>231</v>
      </c>
      <c r="E310" s="155">
        <f t="shared" si="29"/>
        <v>73</v>
      </c>
      <c r="F310" s="112">
        <v>158</v>
      </c>
      <c r="G310" s="79">
        <v>45603</v>
      </c>
      <c r="H310" s="156">
        <f t="shared" si="30"/>
        <v>0.51298701298701299</v>
      </c>
      <c r="I310" s="112">
        <v>25</v>
      </c>
      <c r="J310" s="112">
        <v>16</v>
      </c>
      <c r="K310" s="80">
        <v>0</v>
      </c>
      <c r="L310" s="156">
        <f t="shared" si="32"/>
        <v>0.43181818181818182</v>
      </c>
    </row>
    <row r="311" spans="1:12" ht="16.5" customHeight="1" x14ac:dyDescent="0.25">
      <c r="A311" s="65" t="s">
        <v>494</v>
      </c>
      <c r="B311" s="65" t="s">
        <v>495</v>
      </c>
      <c r="C311" s="112">
        <v>81</v>
      </c>
      <c r="D311" s="154">
        <f t="shared" si="31"/>
        <v>60.75</v>
      </c>
      <c r="E311" s="155">
        <f t="shared" si="29"/>
        <v>-3.25</v>
      </c>
      <c r="F311" s="112">
        <v>64</v>
      </c>
      <c r="G311" s="79">
        <v>45603</v>
      </c>
      <c r="H311" s="156">
        <f t="shared" si="30"/>
        <v>0.79012345679012341</v>
      </c>
      <c r="I311" s="80">
        <v>1</v>
      </c>
      <c r="J311" s="112">
        <v>7</v>
      </c>
      <c r="K311" s="80">
        <v>0</v>
      </c>
      <c r="L311" s="156">
        <f t="shared" si="32"/>
        <v>0.77777777777777779</v>
      </c>
    </row>
    <row r="312" spans="1:12" ht="16.5" customHeight="1" x14ac:dyDescent="0.25">
      <c r="A312" s="65" t="s">
        <v>496</v>
      </c>
      <c r="B312" s="65" t="s">
        <v>497</v>
      </c>
      <c r="C312" s="112">
        <v>41</v>
      </c>
      <c r="D312" s="154">
        <f t="shared" si="31"/>
        <v>30.75</v>
      </c>
      <c r="E312" s="155">
        <f t="shared" si="29"/>
        <v>-11.25</v>
      </c>
      <c r="F312" s="112">
        <v>42</v>
      </c>
      <c r="G312" s="79">
        <v>45567</v>
      </c>
      <c r="H312" s="156">
        <f t="shared" si="30"/>
        <v>1.024390243902439</v>
      </c>
      <c r="I312" s="80">
        <v>0</v>
      </c>
      <c r="J312" s="112">
        <v>13</v>
      </c>
      <c r="K312" s="80">
        <v>0</v>
      </c>
      <c r="L312" s="156">
        <f t="shared" si="32"/>
        <v>1.024390243902439</v>
      </c>
    </row>
    <row r="313" spans="1:12" ht="16.5" customHeight="1" x14ac:dyDescent="0.25">
      <c r="A313" s="65" t="s">
        <v>498</v>
      </c>
      <c r="B313" s="65" t="s">
        <v>499</v>
      </c>
      <c r="C313" s="112">
        <v>76</v>
      </c>
      <c r="D313" s="154">
        <f t="shared" si="31"/>
        <v>57</v>
      </c>
      <c r="E313" s="155">
        <f t="shared" si="29"/>
        <v>13</v>
      </c>
      <c r="F313" s="112">
        <v>44</v>
      </c>
      <c r="G313" s="79">
        <v>45603</v>
      </c>
      <c r="H313" s="156">
        <f t="shared" si="30"/>
        <v>0.57894736842105265</v>
      </c>
      <c r="I313" s="80">
        <v>0</v>
      </c>
      <c r="J313" s="112">
        <v>2</v>
      </c>
      <c r="K313" s="80">
        <v>0</v>
      </c>
      <c r="L313" s="156">
        <f t="shared" si="32"/>
        <v>0.57894736842105265</v>
      </c>
    </row>
    <row r="314" spans="1:12" ht="16.5" customHeight="1" x14ac:dyDescent="0.25">
      <c r="A314" s="65" t="s">
        <v>500</v>
      </c>
      <c r="B314" s="65" t="s">
        <v>501</v>
      </c>
      <c r="C314" s="112">
        <v>389</v>
      </c>
      <c r="D314" s="154">
        <f t="shared" si="31"/>
        <v>291.75</v>
      </c>
      <c r="E314" s="155">
        <f t="shared" si="29"/>
        <v>85.75</v>
      </c>
      <c r="F314" s="112">
        <v>206</v>
      </c>
      <c r="G314" s="79">
        <v>45604</v>
      </c>
      <c r="H314" s="156">
        <f t="shared" si="30"/>
        <v>0.5295629820051414</v>
      </c>
      <c r="I314" s="112">
        <v>21</v>
      </c>
      <c r="J314" s="112">
        <v>5</v>
      </c>
      <c r="K314" s="80">
        <v>0</v>
      </c>
      <c r="L314" s="156">
        <f t="shared" si="32"/>
        <v>0.47557840616966579</v>
      </c>
    </row>
    <row r="315" spans="1:12" ht="16.5" customHeight="1" x14ac:dyDescent="0.25">
      <c r="A315" s="65" t="s">
        <v>502</v>
      </c>
      <c r="B315" s="65" t="s">
        <v>503</v>
      </c>
      <c r="C315" s="112">
        <v>144</v>
      </c>
      <c r="D315" s="154">
        <f t="shared" si="31"/>
        <v>108</v>
      </c>
      <c r="E315" s="155">
        <f t="shared" si="29"/>
        <v>13</v>
      </c>
      <c r="F315" s="112">
        <v>95</v>
      </c>
      <c r="G315" s="79">
        <v>45601</v>
      </c>
      <c r="H315" s="156">
        <f t="shared" si="30"/>
        <v>0.65972222222222221</v>
      </c>
      <c r="I315" s="80">
        <v>1</v>
      </c>
      <c r="J315" s="112">
        <v>21</v>
      </c>
      <c r="K315" s="80">
        <v>0</v>
      </c>
      <c r="L315" s="156">
        <f t="shared" si="32"/>
        <v>0.65277777777777779</v>
      </c>
    </row>
    <row r="316" spans="1:12" ht="16.5" customHeight="1" x14ac:dyDescent="0.25">
      <c r="A316" s="65" t="s">
        <v>504</v>
      </c>
      <c r="B316" s="65" t="s">
        <v>505</v>
      </c>
      <c r="C316" s="112">
        <v>171</v>
      </c>
      <c r="D316" s="154">
        <f t="shared" si="31"/>
        <v>128.25</v>
      </c>
      <c r="E316" s="155">
        <f t="shared" si="29"/>
        <v>3.25</v>
      </c>
      <c r="F316" s="112">
        <v>125</v>
      </c>
      <c r="G316" s="79">
        <v>45603</v>
      </c>
      <c r="H316" s="156">
        <f t="shared" si="30"/>
        <v>0.73099415204678364</v>
      </c>
      <c r="I316" s="112">
        <v>2</v>
      </c>
      <c r="J316" s="112">
        <v>8</v>
      </c>
      <c r="K316" s="80">
        <v>0</v>
      </c>
      <c r="L316" s="156">
        <f t="shared" si="32"/>
        <v>0.7192982456140351</v>
      </c>
    </row>
    <row r="317" spans="1:12" ht="16.5" customHeight="1" x14ac:dyDescent="0.25">
      <c r="A317" s="65" t="s">
        <v>506</v>
      </c>
      <c r="B317" s="65" t="s">
        <v>507</v>
      </c>
      <c r="C317" s="112">
        <v>212</v>
      </c>
      <c r="D317" s="154">
        <f t="shared" si="31"/>
        <v>159</v>
      </c>
      <c r="E317" s="155">
        <f t="shared" si="29"/>
        <v>2</v>
      </c>
      <c r="F317" s="112">
        <v>157</v>
      </c>
      <c r="G317" s="79">
        <v>45603</v>
      </c>
      <c r="H317" s="156">
        <f t="shared" si="30"/>
        <v>0.74056603773584906</v>
      </c>
      <c r="I317" s="112">
        <v>3</v>
      </c>
      <c r="J317" s="112">
        <v>26</v>
      </c>
      <c r="K317" s="80">
        <v>0</v>
      </c>
      <c r="L317" s="156">
        <f t="shared" si="32"/>
        <v>0.72641509433962259</v>
      </c>
    </row>
    <row r="318" spans="1:12" ht="16.5" customHeight="1" x14ac:dyDescent="0.25">
      <c r="A318" s="65" t="s">
        <v>508</v>
      </c>
      <c r="B318" s="65" t="s">
        <v>509</v>
      </c>
      <c r="C318" s="112">
        <v>66</v>
      </c>
      <c r="D318" s="154">
        <f t="shared" si="31"/>
        <v>49.5</v>
      </c>
      <c r="E318" s="155">
        <f t="shared" si="29"/>
        <v>2.5</v>
      </c>
      <c r="F318" s="112">
        <v>47</v>
      </c>
      <c r="G318" s="79">
        <v>45568</v>
      </c>
      <c r="H318" s="156">
        <f t="shared" si="30"/>
        <v>0.71212121212121215</v>
      </c>
      <c r="I318" s="80">
        <v>0</v>
      </c>
      <c r="J318" s="112">
        <v>8</v>
      </c>
      <c r="K318" s="80">
        <v>0</v>
      </c>
      <c r="L318" s="156">
        <f t="shared" si="32"/>
        <v>0.71212121212121215</v>
      </c>
    </row>
    <row r="319" spans="1:12" ht="16.5" customHeight="1" x14ac:dyDescent="0.25">
      <c r="A319" s="65" t="s">
        <v>510</v>
      </c>
      <c r="B319" s="65" t="s">
        <v>511</v>
      </c>
      <c r="C319" s="112">
        <v>71</v>
      </c>
      <c r="D319" s="154">
        <f t="shared" si="31"/>
        <v>53.25</v>
      </c>
      <c r="E319" s="155">
        <f t="shared" si="29"/>
        <v>1.25</v>
      </c>
      <c r="F319" s="112">
        <v>52</v>
      </c>
      <c r="G319" s="79">
        <v>45603</v>
      </c>
      <c r="H319" s="156">
        <f t="shared" si="30"/>
        <v>0.73239436619718312</v>
      </c>
      <c r="I319" s="112">
        <v>2</v>
      </c>
      <c r="J319" s="112">
        <v>6</v>
      </c>
      <c r="K319" s="80">
        <v>0</v>
      </c>
      <c r="L319" s="156">
        <f t="shared" si="32"/>
        <v>0.70422535211267601</v>
      </c>
    </row>
    <row r="320" spans="1:12" ht="16.5" customHeight="1" x14ac:dyDescent="0.25">
      <c r="A320" s="65" t="s">
        <v>512</v>
      </c>
      <c r="B320" s="65" t="s">
        <v>513</v>
      </c>
      <c r="C320" s="112">
        <v>127</v>
      </c>
      <c r="D320" s="154">
        <f t="shared" si="31"/>
        <v>95.25</v>
      </c>
      <c r="E320" s="155">
        <f t="shared" si="29"/>
        <v>5.25</v>
      </c>
      <c r="F320" s="112">
        <v>90</v>
      </c>
      <c r="G320" s="79">
        <v>45589</v>
      </c>
      <c r="H320" s="156">
        <f t="shared" si="30"/>
        <v>0.70866141732283461</v>
      </c>
      <c r="I320" s="112">
        <v>2</v>
      </c>
      <c r="J320" s="112">
        <v>13</v>
      </c>
      <c r="K320" s="80">
        <v>0</v>
      </c>
      <c r="L320" s="156">
        <f t="shared" si="32"/>
        <v>0.69291338582677164</v>
      </c>
    </row>
    <row r="321" spans="1:12" ht="16.5" customHeight="1" x14ac:dyDescent="0.25">
      <c r="A321" s="65" t="s">
        <v>514</v>
      </c>
      <c r="B321" s="65" t="s">
        <v>515</v>
      </c>
      <c r="C321" s="112">
        <v>181</v>
      </c>
      <c r="D321" s="154">
        <f t="shared" si="31"/>
        <v>135.75</v>
      </c>
      <c r="E321" s="155">
        <f t="shared" si="29"/>
        <v>19.75</v>
      </c>
      <c r="F321" s="112">
        <v>116</v>
      </c>
      <c r="G321" s="79">
        <v>45596</v>
      </c>
      <c r="H321" s="156">
        <f t="shared" si="30"/>
        <v>0.64088397790055252</v>
      </c>
      <c r="I321" s="112">
        <v>9</v>
      </c>
      <c r="J321" s="112">
        <v>9</v>
      </c>
      <c r="K321" s="80">
        <v>0</v>
      </c>
      <c r="L321" s="156">
        <f t="shared" si="32"/>
        <v>0.59116022099447518</v>
      </c>
    </row>
    <row r="322" spans="1:12" ht="16.5" customHeight="1" x14ac:dyDescent="0.25">
      <c r="A322" s="65" t="s">
        <v>516</v>
      </c>
      <c r="B322" s="65" t="s">
        <v>517</v>
      </c>
      <c r="C322" s="112">
        <v>36</v>
      </c>
      <c r="D322" s="154">
        <f t="shared" si="31"/>
        <v>27</v>
      </c>
      <c r="E322" s="155">
        <f t="shared" si="29"/>
        <v>4</v>
      </c>
      <c r="F322" s="112">
        <v>23</v>
      </c>
      <c r="G322" s="79">
        <v>45595</v>
      </c>
      <c r="H322" s="156">
        <f t="shared" si="30"/>
        <v>0.63888888888888884</v>
      </c>
      <c r="I322" s="80">
        <v>0</v>
      </c>
      <c r="J322" s="112">
        <v>0</v>
      </c>
      <c r="K322" s="80">
        <v>0</v>
      </c>
      <c r="L322" s="156">
        <f t="shared" si="32"/>
        <v>0.63888888888888884</v>
      </c>
    </row>
    <row r="323" spans="1:12" s="60" customFormat="1" ht="16.5" customHeight="1" x14ac:dyDescent="0.25">
      <c r="A323" s="65" t="s">
        <v>518</v>
      </c>
      <c r="B323" s="65" t="s">
        <v>626</v>
      </c>
      <c r="C323" s="80">
        <v>21</v>
      </c>
      <c r="D323" s="154">
        <f>SUM(C323*0.75)</f>
        <v>15.75</v>
      </c>
      <c r="E323" s="155">
        <f>SUM(D323-F323)</f>
        <v>7.75</v>
      </c>
      <c r="F323" s="80">
        <v>8</v>
      </c>
      <c r="G323" s="290">
        <v>45504</v>
      </c>
      <c r="H323" s="276">
        <f>SUM(F323/C323)</f>
        <v>0.38095238095238093</v>
      </c>
      <c r="I323" s="80">
        <v>0</v>
      </c>
      <c r="J323" s="80">
        <v>7</v>
      </c>
      <c r="K323" s="80">
        <v>0</v>
      </c>
      <c r="L323" s="156">
        <f>(F323-(I323-K323))/(C323)</f>
        <v>0.38095238095238093</v>
      </c>
    </row>
    <row r="324" spans="1:12" ht="16.5" customHeight="1" x14ac:dyDescent="0.25">
      <c r="A324" s="65" t="s">
        <v>519</v>
      </c>
      <c r="B324" s="65" t="s">
        <v>520</v>
      </c>
      <c r="C324" s="112">
        <v>52</v>
      </c>
      <c r="D324" s="154">
        <f t="shared" si="31"/>
        <v>39</v>
      </c>
      <c r="E324" s="155">
        <f t="shared" si="29"/>
        <v>13</v>
      </c>
      <c r="F324" s="112">
        <v>26</v>
      </c>
      <c r="G324" s="79"/>
      <c r="H324" s="156">
        <f t="shared" si="30"/>
        <v>0.5</v>
      </c>
      <c r="I324" s="80">
        <v>0</v>
      </c>
      <c r="J324" s="112">
        <v>9</v>
      </c>
      <c r="K324" s="80">
        <v>0</v>
      </c>
      <c r="L324" s="156">
        <f t="shared" si="32"/>
        <v>0.5</v>
      </c>
    </row>
    <row r="325" spans="1:12" ht="16.5" customHeight="1" x14ac:dyDescent="0.25">
      <c r="A325" s="250">
        <v>500</v>
      </c>
      <c r="B325" s="65" t="s">
        <v>521</v>
      </c>
      <c r="C325" s="112">
        <v>78</v>
      </c>
      <c r="D325" s="154">
        <f t="shared" si="31"/>
        <v>58.5</v>
      </c>
      <c r="E325" s="155">
        <f t="shared" si="29"/>
        <v>8.5</v>
      </c>
      <c r="F325" s="112">
        <v>50</v>
      </c>
      <c r="G325" s="79">
        <v>45594</v>
      </c>
      <c r="H325" s="156">
        <f t="shared" si="30"/>
        <v>0.64102564102564108</v>
      </c>
      <c r="I325" s="80">
        <v>0</v>
      </c>
      <c r="J325" s="112">
        <v>6</v>
      </c>
      <c r="K325" s="80">
        <v>0</v>
      </c>
      <c r="L325" s="156">
        <f t="shared" si="32"/>
        <v>0.64102564102564108</v>
      </c>
    </row>
    <row r="326" spans="1:12" ht="16.5" customHeight="1" x14ac:dyDescent="0.3">
      <c r="A326" s="229"/>
      <c r="B326" s="78"/>
      <c r="C326" s="80"/>
      <c r="D326" s="154"/>
      <c r="E326" s="130"/>
      <c r="F326" s="80"/>
      <c r="G326" s="79"/>
      <c r="H326" s="156"/>
      <c r="I326" s="80"/>
      <c r="J326" s="80"/>
      <c r="K326" s="80"/>
      <c r="L326" s="80"/>
    </row>
    <row r="327" spans="1:12" ht="16.5" customHeight="1" x14ac:dyDescent="0.3">
      <c r="A327" s="229"/>
      <c r="B327" s="129" t="s">
        <v>522</v>
      </c>
      <c r="C327" s="130"/>
      <c r="D327" s="154"/>
      <c r="E327" s="154"/>
      <c r="F327" s="80"/>
      <c r="G327" s="79"/>
      <c r="H327" s="156"/>
      <c r="I327" s="80"/>
      <c r="J327" s="80"/>
      <c r="K327" s="80"/>
      <c r="L327" s="80"/>
    </row>
    <row r="328" spans="1:12" ht="16.5" customHeight="1" x14ac:dyDescent="0.25">
      <c r="A328" s="229"/>
      <c r="B328" s="109" t="s">
        <v>481</v>
      </c>
      <c r="C328" s="154">
        <f>SUM(C306:C325)</f>
        <v>2496</v>
      </c>
      <c r="D328" s="154">
        <f>SUM(C328*0.75)</f>
        <v>1872</v>
      </c>
      <c r="E328" s="155">
        <f>SUM(D328-F328)</f>
        <v>260</v>
      </c>
      <c r="F328" s="112">
        <f>SUM(F299:F326)</f>
        <v>1612</v>
      </c>
      <c r="G328" s="79"/>
      <c r="H328" s="156">
        <f>SUM(F328/C328)</f>
        <v>0.64583333333333337</v>
      </c>
      <c r="I328" s="112">
        <f>SUM(I306:I325)</f>
        <v>67</v>
      </c>
      <c r="J328" s="112">
        <f>SUM(J306:J325)</f>
        <v>218</v>
      </c>
      <c r="K328" s="112">
        <f>SUM(K306:K325)</f>
        <v>0</v>
      </c>
      <c r="L328" s="156">
        <f>SUM(F328-(I328-K328))/(C328)</f>
        <v>0.61899038461538458</v>
      </c>
    </row>
    <row r="329" spans="1:12" ht="16.5" customHeight="1" x14ac:dyDescent="0.3">
      <c r="A329" s="254"/>
      <c r="B329" s="76" t="str">
        <f>B21</f>
        <v>Target Date 12/11/2024 GOAL 75%</v>
      </c>
      <c r="C329" s="77"/>
      <c r="D329" s="138"/>
      <c r="E329" s="77"/>
      <c r="F329" s="78"/>
      <c r="G329" s="79"/>
      <c r="H329" s="64"/>
      <c r="I329" s="80"/>
      <c r="J329" s="78"/>
      <c r="K329" s="78"/>
      <c r="L329" s="78"/>
    </row>
    <row r="330" spans="1:12" ht="16.5" customHeight="1" x14ac:dyDescent="0.25">
      <c r="A330" s="255"/>
      <c r="B330" s="277" t="s">
        <v>627</v>
      </c>
      <c r="C330" s="256" t="s">
        <v>625</v>
      </c>
      <c r="E330" s="256" t="s">
        <v>625</v>
      </c>
      <c r="F330" s="78"/>
      <c r="G330" s="79"/>
      <c r="H330" s="64"/>
      <c r="I330" s="80"/>
      <c r="J330" s="78"/>
      <c r="K330" s="78"/>
      <c r="L330" s="78"/>
    </row>
    <row r="331" spans="1:12" ht="16.5" customHeight="1" x14ac:dyDescent="0.3">
      <c r="A331" s="74"/>
      <c r="B331" s="147"/>
      <c r="C331" s="136"/>
      <c r="D331" s="77"/>
      <c r="E331" s="147"/>
      <c r="F331" s="78"/>
      <c r="G331" s="79"/>
      <c r="H331" s="64"/>
      <c r="I331" s="80"/>
      <c r="J331" s="78"/>
      <c r="K331" s="78"/>
      <c r="L331" s="78"/>
    </row>
    <row r="332" spans="1:12" ht="16.5" customHeight="1" x14ac:dyDescent="0.3">
      <c r="A332" s="251" t="s">
        <v>619</v>
      </c>
      <c r="B332" s="78"/>
      <c r="C332" s="77"/>
      <c r="D332" s="138"/>
      <c r="E332" s="77"/>
      <c r="F332" s="78"/>
      <c r="G332" s="79"/>
      <c r="H332" s="253">
        <f>H1</f>
        <v>45610</v>
      </c>
      <c r="I332" s="80"/>
      <c r="J332" s="78"/>
      <c r="K332" s="78"/>
      <c r="L332" s="78"/>
    </row>
    <row r="333" spans="1:12" ht="16.5" customHeight="1" x14ac:dyDescent="0.25">
      <c r="A333" s="88" t="s">
        <v>523</v>
      </c>
      <c r="B333" s="78"/>
      <c r="C333" s="77"/>
      <c r="D333" s="77"/>
      <c r="E333" s="77"/>
      <c r="F333" s="78"/>
      <c r="G333" s="79"/>
      <c r="H333" s="64"/>
      <c r="I333" s="80"/>
      <c r="J333" s="78"/>
      <c r="K333" s="78"/>
      <c r="L333" s="78"/>
    </row>
    <row r="334" spans="1:12" ht="16.5" customHeight="1" x14ac:dyDescent="0.3">
      <c r="A334" s="114"/>
      <c r="B334" s="78"/>
      <c r="C334" s="77"/>
      <c r="D334" s="77"/>
      <c r="E334" s="77"/>
      <c r="F334" s="78"/>
      <c r="G334" s="79"/>
      <c r="H334" s="64"/>
      <c r="I334" s="80"/>
      <c r="J334" s="78"/>
      <c r="K334" s="183" t="s">
        <v>10</v>
      </c>
      <c r="L334" s="78"/>
    </row>
    <row r="335" spans="1:12" ht="16.5" customHeight="1" x14ac:dyDescent="0.3">
      <c r="A335" s="114"/>
      <c r="B335" s="78"/>
      <c r="C335" s="136">
        <f>C4</f>
        <v>2025</v>
      </c>
      <c r="D335" s="184">
        <f>D4</f>
        <v>0.75</v>
      </c>
      <c r="E335" s="183" t="s">
        <v>11</v>
      </c>
      <c r="F335" s="183" t="s">
        <v>12</v>
      </c>
      <c r="G335" s="183" t="s">
        <v>13</v>
      </c>
      <c r="H335" s="183" t="s">
        <v>14</v>
      </c>
      <c r="I335" s="80"/>
      <c r="J335" s="78"/>
      <c r="K335" s="183" t="s">
        <v>15</v>
      </c>
      <c r="L335" s="78"/>
    </row>
    <row r="336" spans="1:12" ht="16.5" customHeight="1" x14ac:dyDescent="0.3">
      <c r="A336" s="258"/>
      <c r="B336" s="259"/>
      <c r="C336" s="221" t="s">
        <v>16</v>
      </c>
      <c r="D336" s="221" t="s">
        <v>17</v>
      </c>
      <c r="E336" s="220">
        <f>E5</f>
        <v>0.75</v>
      </c>
      <c r="F336" s="221" t="str">
        <f>F5</f>
        <v>2025 MEMB</v>
      </c>
      <c r="G336" s="221" t="s">
        <v>19</v>
      </c>
      <c r="H336" s="221" t="s">
        <v>16</v>
      </c>
      <c r="I336" s="221" t="str">
        <f>I5</f>
        <v>NEW</v>
      </c>
      <c r="J336" s="221" t="s">
        <v>21</v>
      </c>
      <c r="K336" s="221" t="s">
        <v>22</v>
      </c>
      <c r="L336" s="260" t="s">
        <v>23</v>
      </c>
    </row>
    <row r="337" spans="1:12" ht="16.5" customHeight="1" x14ac:dyDescent="0.25">
      <c r="A337" s="153" t="s">
        <v>524</v>
      </c>
      <c r="B337" s="65" t="s">
        <v>525</v>
      </c>
      <c r="C337" s="112">
        <v>142</v>
      </c>
      <c r="D337" s="154">
        <f>SUM(C337*0.75)</f>
        <v>106.5</v>
      </c>
      <c r="E337" s="155">
        <f t="shared" ref="E337:E367" si="33">SUM(D337-F337)</f>
        <v>19.5</v>
      </c>
      <c r="F337" s="112">
        <v>87</v>
      </c>
      <c r="G337" s="79">
        <v>45597</v>
      </c>
      <c r="H337" s="156">
        <f t="shared" ref="H337:H367" si="34">SUM(F337/C337)</f>
        <v>0.61267605633802813</v>
      </c>
      <c r="I337" s="80">
        <v>0</v>
      </c>
      <c r="J337" s="112">
        <v>11</v>
      </c>
      <c r="K337" s="80">
        <v>0</v>
      </c>
      <c r="L337" s="156">
        <f>(F337-(I337-K337))/(C337)</f>
        <v>0.61267605633802813</v>
      </c>
    </row>
    <row r="338" spans="1:12" ht="16.5" customHeight="1" x14ac:dyDescent="0.25">
      <c r="A338" s="153" t="s">
        <v>526</v>
      </c>
      <c r="B338" s="65" t="s">
        <v>527</v>
      </c>
      <c r="C338" s="112">
        <v>67</v>
      </c>
      <c r="D338" s="154">
        <f t="shared" ref="D338:D367" si="35">SUM(C338*0.75)</f>
        <v>50.25</v>
      </c>
      <c r="E338" s="155">
        <f t="shared" si="33"/>
        <v>11.25</v>
      </c>
      <c r="F338" s="112">
        <v>39</v>
      </c>
      <c r="G338" s="79">
        <v>45586</v>
      </c>
      <c r="H338" s="156">
        <f t="shared" si="34"/>
        <v>0.58208955223880599</v>
      </c>
      <c r="I338" s="80">
        <v>0</v>
      </c>
      <c r="J338" s="112">
        <v>8</v>
      </c>
      <c r="K338" s="80">
        <v>0</v>
      </c>
      <c r="L338" s="156">
        <f t="shared" ref="L338:L367" si="36">(F338-(I338-K338))/(C338)</f>
        <v>0.58208955223880599</v>
      </c>
    </row>
    <row r="339" spans="1:12" ht="16.5" customHeight="1" x14ac:dyDescent="0.25">
      <c r="A339" s="153" t="s">
        <v>528</v>
      </c>
      <c r="B339" s="65" t="s">
        <v>529</v>
      </c>
      <c r="C339" s="112">
        <v>731</v>
      </c>
      <c r="D339" s="154">
        <f t="shared" si="35"/>
        <v>548.25</v>
      </c>
      <c r="E339" s="155">
        <f t="shared" si="33"/>
        <v>124.25</v>
      </c>
      <c r="F339" s="112">
        <v>424</v>
      </c>
      <c r="G339" s="79">
        <v>45603</v>
      </c>
      <c r="H339" s="156">
        <f t="shared" si="34"/>
        <v>0.58002735978112174</v>
      </c>
      <c r="I339" s="112">
        <v>6</v>
      </c>
      <c r="J339" s="112">
        <v>63</v>
      </c>
      <c r="K339" s="80">
        <v>1</v>
      </c>
      <c r="L339" s="156">
        <f t="shared" si="36"/>
        <v>0.573187414500684</v>
      </c>
    </row>
    <row r="340" spans="1:12" ht="16.5" customHeight="1" x14ac:dyDescent="0.25">
      <c r="A340" s="153" t="s">
        <v>530</v>
      </c>
      <c r="B340" s="65" t="s">
        <v>531</v>
      </c>
      <c r="C340" s="112">
        <v>164</v>
      </c>
      <c r="D340" s="154">
        <f t="shared" si="35"/>
        <v>123</v>
      </c>
      <c r="E340" s="155">
        <f t="shared" si="33"/>
        <v>7</v>
      </c>
      <c r="F340" s="112">
        <v>116</v>
      </c>
      <c r="G340" s="79">
        <v>45607</v>
      </c>
      <c r="H340" s="156">
        <f t="shared" si="34"/>
        <v>0.70731707317073167</v>
      </c>
      <c r="I340" s="112">
        <v>2</v>
      </c>
      <c r="J340" s="112">
        <v>19</v>
      </c>
      <c r="K340" s="80">
        <v>1</v>
      </c>
      <c r="L340" s="156">
        <f t="shared" si="36"/>
        <v>0.70121951219512191</v>
      </c>
    </row>
    <row r="341" spans="1:12" ht="16.5" customHeight="1" x14ac:dyDescent="0.25">
      <c r="A341" s="153" t="s">
        <v>532</v>
      </c>
      <c r="B341" s="65" t="s">
        <v>533</v>
      </c>
      <c r="C341" s="112">
        <v>41</v>
      </c>
      <c r="D341" s="154">
        <f t="shared" si="35"/>
        <v>30.75</v>
      </c>
      <c r="E341" s="155">
        <f t="shared" si="33"/>
        <v>-0.25</v>
      </c>
      <c r="F341" s="112">
        <v>31</v>
      </c>
      <c r="G341" s="79">
        <v>45519</v>
      </c>
      <c r="H341" s="156">
        <f t="shared" si="34"/>
        <v>0.75609756097560976</v>
      </c>
      <c r="I341" s="112">
        <v>1</v>
      </c>
      <c r="J341" s="112">
        <v>4</v>
      </c>
      <c r="K341" s="80">
        <v>0</v>
      </c>
      <c r="L341" s="156">
        <f t="shared" si="36"/>
        <v>0.73170731707317072</v>
      </c>
    </row>
    <row r="342" spans="1:12" ht="16.5" customHeight="1" x14ac:dyDescent="0.25">
      <c r="A342" s="153" t="s">
        <v>534</v>
      </c>
      <c r="B342" s="65" t="s">
        <v>535</v>
      </c>
      <c r="C342" s="112">
        <v>79</v>
      </c>
      <c r="D342" s="154">
        <f t="shared" si="35"/>
        <v>59.25</v>
      </c>
      <c r="E342" s="155">
        <f t="shared" si="33"/>
        <v>5.25</v>
      </c>
      <c r="F342" s="112">
        <v>54</v>
      </c>
      <c r="G342" s="79">
        <v>45607</v>
      </c>
      <c r="H342" s="156">
        <f t="shared" si="34"/>
        <v>0.68354430379746833</v>
      </c>
      <c r="I342" s="80">
        <v>0</v>
      </c>
      <c r="J342" s="112">
        <v>33</v>
      </c>
      <c r="K342" s="80">
        <v>0</v>
      </c>
      <c r="L342" s="156">
        <f t="shared" si="36"/>
        <v>0.68354430379746833</v>
      </c>
    </row>
    <row r="343" spans="1:12" ht="16.5" customHeight="1" x14ac:dyDescent="0.25">
      <c r="A343" s="153" t="s">
        <v>536</v>
      </c>
      <c r="B343" s="65" t="s">
        <v>537</v>
      </c>
      <c r="C343" s="112">
        <v>59</v>
      </c>
      <c r="D343" s="154">
        <f t="shared" si="35"/>
        <v>44.25</v>
      </c>
      <c r="E343" s="155">
        <f t="shared" si="33"/>
        <v>2.25</v>
      </c>
      <c r="F343" s="112">
        <v>42</v>
      </c>
      <c r="G343" s="79">
        <v>45603</v>
      </c>
      <c r="H343" s="156">
        <f t="shared" si="34"/>
        <v>0.71186440677966101</v>
      </c>
      <c r="I343" s="112">
        <v>2</v>
      </c>
      <c r="J343" s="112">
        <v>7</v>
      </c>
      <c r="K343" s="80">
        <v>0</v>
      </c>
      <c r="L343" s="156">
        <f t="shared" si="36"/>
        <v>0.67796610169491522</v>
      </c>
    </row>
    <row r="344" spans="1:12" ht="16.5" customHeight="1" x14ac:dyDescent="0.25">
      <c r="A344" s="129" t="s">
        <v>538</v>
      </c>
      <c r="B344" s="65" t="s">
        <v>539</v>
      </c>
      <c r="C344" s="112">
        <v>78</v>
      </c>
      <c r="D344" s="154">
        <f t="shared" si="35"/>
        <v>58.5</v>
      </c>
      <c r="E344" s="155">
        <f t="shared" si="33"/>
        <v>-1.5</v>
      </c>
      <c r="F344" s="112">
        <v>60</v>
      </c>
      <c r="G344" s="79">
        <v>45603</v>
      </c>
      <c r="H344" s="156">
        <f t="shared" si="34"/>
        <v>0.76923076923076927</v>
      </c>
      <c r="I344" s="80">
        <v>0</v>
      </c>
      <c r="J344" s="112">
        <v>11</v>
      </c>
      <c r="K344" s="80">
        <v>2</v>
      </c>
      <c r="L344" s="156">
        <f t="shared" si="36"/>
        <v>0.79487179487179482</v>
      </c>
    </row>
    <row r="345" spans="1:12" ht="16.5" customHeight="1" x14ac:dyDescent="0.25">
      <c r="A345" s="129" t="s">
        <v>540</v>
      </c>
      <c r="B345" s="65" t="s">
        <v>541</v>
      </c>
      <c r="C345" s="112">
        <v>16</v>
      </c>
      <c r="D345" s="154">
        <f t="shared" si="35"/>
        <v>12</v>
      </c>
      <c r="E345" s="155">
        <f t="shared" si="33"/>
        <v>-3</v>
      </c>
      <c r="F345" s="112">
        <v>15</v>
      </c>
      <c r="G345" s="79">
        <v>45568</v>
      </c>
      <c r="H345" s="156">
        <f t="shared" si="34"/>
        <v>0.9375</v>
      </c>
      <c r="I345" s="80">
        <v>2</v>
      </c>
      <c r="J345" s="112">
        <v>0</v>
      </c>
      <c r="K345" s="80">
        <v>0</v>
      </c>
      <c r="L345" s="156">
        <f t="shared" si="36"/>
        <v>0.8125</v>
      </c>
    </row>
    <row r="346" spans="1:12" ht="16.5" customHeight="1" x14ac:dyDescent="0.25">
      <c r="A346" s="129" t="s">
        <v>542</v>
      </c>
      <c r="B346" s="65" t="s">
        <v>543</v>
      </c>
      <c r="C346" s="112">
        <v>162</v>
      </c>
      <c r="D346" s="154">
        <f t="shared" si="35"/>
        <v>121.5</v>
      </c>
      <c r="E346" s="155">
        <f t="shared" si="33"/>
        <v>6.5</v>
      </c>
      <c r="F346" s="112">
        <v>115</v>
      </c>
      <c r="G346" s="79">
        <v>45601</v>
      </c>
      <c r="H346" s="156">
        <f t="shared" si="34"/>
        <v>0.70987654320987659</v>
      </c>
      <c r="I346" s="112">
        <v>3</v>
      </c>
      <c r="J346" s="112">
        <v>13</v>
      </c>
      <c r="K346" s="80">
        <v>0</v>
      </c>
      <c r="L346" s="156">
        <f t="shared" si="36"/>
        <v>0.69135802469135799</v>
      </c>
    </row>
    <row r="347" spans="1:12" ht="16.5" customHeight="1" x14ac:dyDescent="0.25">
      <c r="A347" s="129" t="s">
        <v>544</v>
      </c>
      <c r="B347" s="65" t="s">
        <v>545</v>
      </c>
      <c r="C347" s="112">
        <v>74</v>
      </c>
      <c r="D347" s="154">
        <f t="shared" si="35"/>
        <v>55.5</v>
      </c>
      <c r="E347" s="155">
        <f t="shared" si="33"/>
        <v>-1.5</v>
      </c>
      <c r="F347" s="112">
        <v>57</v>
      </c>
      <c r="G347" s="79">
        <v>45560</v>
      </c>
      <c r="H347" s="156">
        <f t="shared" si="34"/>
        <v>0.77027027027027029</v>
      </c>
      <c r="I347" s="80">
        <v>1</v>
      </c>
      <c r="J347" s="112">
        <v>11</v>
      </c>
      <c r="K347" s="80">
        <v>0</v>
      </c>
      <c r="L347" s="156">
        <f t="shared" si="36"/>
        <v>0.7567567567567568</v>
      </c>
    </row>
    <row r="348" spans="1:12" ht="16.5" customHeight="1" x14ac:dyDescent="0.25">
      <c r="A348" s="129" t="s">
        <v>546</v>
      </c>
      <c r="B348" s="65" t="s">
        <v>547</v>
      </c>
      <c r="C348" s="112">
        <v>28</v>
      </c>
      <c r="D348" s="154">
        <f t="shared" si="35"/>
        <v>21</v>
      </c>
      <c r="E348" s="155">
        <f t="shared" si="33"/>
        <v>5</v>
      </c>
      <c r="F348" s="112">
        <v>16</v>
      </c>
      <c r="G348" s="79">
        <v>45589</v>
      </c>
      <c r="H348" s="156">
        <f t="shared" si="34"/>
        <v>0.5714285714285714</v>
      </c>
      <c r="I348" s="80">
        <v>0</v>
      </c>
      <c r="J348" s="112">
        <v>5</v>
      </c>
      <c r="K348" s="80">
        <v>1</v>
      </c>
      <c r="L348" s="156">
        <f t="shared" si="36"/>
        <v>0.6071428571428571</v>
      </c>
    </row>
    <row r="349" spans="1:12" ht="16.5" customHeight="1" x14ac:dyDescent="0.25">
      <c r="A349" s="129" t="s">
        <v>548</v>
      </c>
      <c r="B349" s="65" t="s">
        <v>549</v>
      </c>
      <c r="C349" s="112">
        <v>77</v>
      </c>
      <c r="D349" s="154">
        <f t="shared" si="35"/>
        <v>57.75</v>
      </c>
      <c r="E349" s="155">
        <f t="shared" si="33"/>
        <v>11.75</v>
      </c>
      <c r="F349" s="112">
        <v>46</v>
      </c>
      <c r="G349" s="79">
        <v>45481</v>
      </c>
      <c r="H349" s="156">
        <f t="shared" si="34"/>
        <v>0.59740259740259738</v>
      </c>
      <c r="I349" s="80">
        <v>0</v>
      </c>
      <c r="J349" s="112">
        <v>5</v>
      </c>
      <c r="K349" s="80">
        <v>0</v>
      </c>
      <c r="L349" s="156">
        <f t="shared" si="36"/>
        <v>0.59740259740259738</v>
      </c>
    </row>
    <row r="350" spans="1:12" ht="16.5" customHeight="1" x14ac:dyDescent="0.25">
      <c r="A350" s="250">
        <v>144</v>
      </c>
      <c r="B350" s="65" t="s">
        <v>550</v>
      </c>
      <c r="C350" s="112">
        <v>55</v>
      </c>
      <c r="D350" s="154">
        <f t="shared" si="35"/>
        <v>41.25</v>
      </c>
      <c r="E350" s="155">
        <f t="shared" si="33"/>
        <v>5.25</v>
      </c>
      <c r="F350" s="112">
        <v>36</v>
      </c>
      <c r="G350" s="79">
        <v>45534</v>
      </c>
      <c r="H350" s="156">
        <f t="shared" si="34"/>
        <v>0.65454545454545454</v>
      </c>
      <c r="I350" s="80">
        <v>0</v>
      </c>
      <c r="J350" s="112">
        <v>7</v>
      </c>
      <c r="K350" s="80">
        <v>0</v>
      </c>
      <c r="L350" s="156">
        <f t="shared" si="36"/>
        <v>0.65454545454545454</v>
      </c>
    </row>
    <row r="351" spans="1:12" ht="16.5" customHeight="1" x14ac:dyDescent="0.25">
      <c r="A351" s="129" t="s">
        <v>551</v>
      </c>
      <c r="B351" s="129" t="s">
        <v>552</v>
      </c>
      <c r="C351" s="112">
        <v>34</v>
      </c>
      <c r="D351" s="154">
        <f t="shared" si="35"/>
        <v>25.5</v>
      </c>
      <c r="E351" s="155">
        <f t="shared" si="33"/>
        <v>2.5</v>
      </c>
      <c r="F351" s="112">
        <v>23</v>
      </c>
      <c r="G351" s="79">
        <v>45569</v>
      </c>
      <c r="H351" s="156">
        <f t="shared" si="34"/>
        <v>0.67647058823529416</v>
      </c>
      <c r="I351" s="80">
        <v>0</v>
      </c>
      <c r="J351" s="112">
        <v>2</v>
      </c>
      <c r="K351" s="80">
        <v>0</v>
      </c>
      <c r="L351" s="156">
        <f t="shared" si="36"/>
        <v>0.67647058823529416</v>
      </c>
    </row>
    <row r="352" spans="1:12" ht="16.5" customHeight="1" x14ac:dyDescent="0.25">
      <c r="A352" s="129" t="s">
        <v>553</v>
      </c>
      <c r="B352" s="65" t="s">
        <v>554</v>
      </c>
      <c r="C352" s="112">
        <v>124</v>
      </c>
      <c r="D352" s="154">
        <f t="shared" si="35"/>
        <v>93</v>
      </c>
      <c r="E352" s="155">
        <f t="shared" si="33"/>
        <v>16</v>
      </c>
      <c r="F352" s="112">
        <v>77</v>
      </c>
      <c r="G352" s="79">
        <v>45604</v>
      </c>
      <c r="H352" s="156">
        <f t="shared" si="34"/>
        <v>0.62096774193548387</v>
      </c>
      <c r="I352" s="80">
        <v>1</v>
      </c>
      <c r="J352" s="112">
        <v>7</v>
      </c>
      <c r="K352" s="80">
        <v>0</v>
      </c>
      <c r="L352" s="156">
        <f t="shared" si="36"/>
        <v>0.61290322580645162</v>
      </c>
    </row>
    <row r="353" spans="1:12" ht="16.5" customHeight="1" x14ac:dyDescent="0.25">
      <c r="A353" s="129" t="s">
        <v>555</v>
      </c>
      <c r="B353" s="65" t="s">
        <v>556</v>
      </c>
      <c r="C353" s="112">
        <v>22</v>
      </c>
      <c r="D353" s="154">
        <f t="shared" si="35"/>
        <v>16.5</v>
      </c>
      <c r="E353" s="155">
        <f t="shared" si="33"/>
        <v>-1.5</v>
      </c>
      <c r="F353" s="112">
        <v>18</v>
      </c>
      <c r="G353" s="79">
        <v>45554</v>
      </c>
      <c r="H353" s="156">
        <f t="shared" si="34"/>
        <v>0.81818181818181823</v>
      </c>
      <c r="I353" s="80">
        <v>0</v>
      </c>
      <c r="J353" s="112">
        <v>2</v>
      </c>
      <c r="K353" s="80">
        <v>0</v>
      </c>
      <c r="L353" s="156">
        <f t="shared" si="36"/>
        <v>0.81818181818181823</v>
      </c>
    </row>
    <row r="354" spans="1:12" ht="16.5" customHeight="1" x14ac:dyDescent="0.25">
      <c r="A354" s="129" t="s">
        <v>557</v>
      </c>
      <c r="B354" s="65" t="s">
        <v>558</v>
      </c>
      <c r="C354" s="112">
        <v>460</v>
      </c>
      <c r="D354" s="154">
        <f t="shared" si="35"/>
        <v>345</v>
      </c>
      <c r="E354" s="155">
        <f t="shared" si="33"/>
        <v>54</v>
      </c>
      <c r="F354" s="112">
        <v>291</v>
      </c>
      <c r="G354" s="79">
        <v>45607</v>
      </c>
      <c r="H354" s="156">
        <f t="shared" si="34"/>
        <v>0.63260869565217392</v>
      </c>
      <c r="I354" s="112">
        <v>3</v>
      </c>
      <c r="J354" s="112">
        <v>81</v>
      </c>
      <c r="K354" s="80">
        <v>0</v>
      </c>
      <c r="L354" s="156">
        <f t="shared" si="36"/>
        <v>0.62608695652173918</v>
      </c>
    </row>
    <row r="355" spans="1:12" ht="16.5" customHeight="1" x14ac:dyDescent="0.25">
      <c r="A355" s="129" t="s">
        <v>559</v>
      </c>
      <c r="B355" s="65" t="s">
        <v>560</v>
      </c>
      <c r="C355" s="112">
        <v>23</v>
      </c>
      <c r="D355" s="154">
        <f t="shared" si="35"/>
        <v>17.25</v>
      </c>
      <c r="E355" s="155">
        <f t="shared" si="33"/>
        <v>-3.75</v>
      </c>
      <c r="F355" s="112">
        <v>21</v>
      </c>
      <c r="G355" s="79">
        <v>45552</v>
      </c>
      <c r="H355" s="156">
        <f t="shared" si="34"/>
        <v>0.91304347826086951</v>
      </c>
      <c r="I355" s="80">
        <v>0</v>
      </c>
      <c r="J355" s="112">
        <v>5</v>
      </c>
      <c r="K355" s="80">
        <v>0</v>
      </c>
      <c r="L355" s="156">
        <f t="shared" si="36"/>
        <v>0.91304347826086951</v>
      </c>
    </row>
    <row r="356" spans="1:12" ht="16.5" customHeight="1" x14ac:dyDescent="0.25">
      <c r="A356" s="129" t="s">
        <v>561</v>
      </c>
      <c r="B356" s="65" t="s">
        <v>562</v>
      </c>
      <c r="C356" s="112">
        <v>64</v>
      </c>
      <c r="D356" s="154">
        <f t="shared" si="35"/>
        <v>48</v>
      </c>
      <c r="E356" s="155">
        <f t="shared" si="33"/>
        <v>8</v>
      </c>
      <c r="F356" s="112">
        <v>40</v>
      </c>
      <c r="G356" s="79">
        <v>45603</v>
      </c>
      <c r="H356" s="156">
        <f t="shared" si="34"/>
        <v>0.625</v>
      </c>
      <c r="I356" s="80">
        <v>0</v>
      </c>
      <c r="J356" s="112">
        <v>5</v>
      </c>
      <c r="K356" s="80">
        <v>0</v>
      </c>
      <c r="L356" s="156">
        <f t="shared" si="36"/>
        <v>0.625</v>
      </c>
    </row>
    <row r="357" spans="1:12" ht="16.5" customHeight="1" x14ac:dyDescent="0.25">
      <c r="A357" s="129" t="s">
        <v>563</v>
      </c>
      <c r="B357" s="65" t="s">
        <v>564</v>
      </c>
      <c r="C357" s="112">
        <v>50</v>
      </c>
      <c r="D357" s="154">
        <f t="shared" si="35"/>
        <v>37.5</v>
      </c>
      <c r="E357" s="155">
        <f t="shared" si="33"/>
        <v>4.5</v>
      </c>
      <c r="F357" s="112">
        <v>33</v>
      </c>
      <c r="G357" s="79">
        <v>45586</v>
      </c>
      <c r="H357" s="156">
        <f t="shared" si="34"/>
        <v>0.66</v>
      </c>
      <c r="I357" s="80">
        <v>0</v>
      </c>
      <c r="J357" s="112">
        <v>9</v>
      </c>
      <c r="K357" s="80">
        <v>0</v>
      </c>
      <c r="L357" s="156">
        <f t="shared" si="36"/>
        <v>0.66</v>
      </c>
    </row>
    <row r="358" spans="1:12" ht="16.5" customHeight="1" x14ac:dyDescent="0.25">
      <c r="A358" s="129" t="s">
        <v>565</v>
      </c>
      <c r="B358" s="65" t="s">
        <v>566</v>
      </c>
      <c r="C358" s="112">
        <v>272</v>
      </c>
      <c r="D358" s="154">
        <f t="shared" si="35"/>
        <v>204</v>
      </c>
      <c r="E358" s="155">
        <f t="shared" si="33"/>
        <v>9</v>
      </c>
      <c r="F358" s="112">
        <v>195</v>
      </c>
      <c r="G358" s="79">
        <v>45603</v>
      </c>
      <c r="H358" s="156">
        <f t="shared" si="34"/>
        <v>0.71691176470588236</v>
      </c>
      <c r="I358" s="80">
        <v>3</v>
      </c>
      <c r="J358" s="112">
        <v>24</v>
      </c>
      <c r="K358" s="80">
        <v>2</v>
      </c>
      <c r="L358" s="156">
        <f t="shared" si="36"/>
        <v>0.71323529411764708</v>
      </c>
    </row>
    <row r="359" spans="1:12" ht="16.5" customHeight="1" x14ac:dyDescent="0.25">
      <c r="A359" s="129" t="s">
        <v>567</v>
      </c>
      <c r="B359" s="65" t="s">
        <v>568</v>
      </c>
      <c r="C359" s="112">
        <v>118</v>
      </c>
      <c r="D359" s="154">
        <f t="shared" si="35"/>
        <v>88.5</v>
      </c>
      <c r="E359" s="155">
        <f t="shared" si="33"/>
        <v>23.5</v>
      </c>
      <c r="F359" s="112">
        <v>65</v>
      </c>
      <c r="G359" s="79">
        <v>45607</v>
      </c>
      <c r="H359" s="156">
        <f t="shared" si="34"/>
        <v>0.55084745762711862</v>
      </c>
      <c r="I359" s="112">
        <v>5</v>
      </c>
      <c r="J359" s="112">
        <v>8</v>
      </c>
      <c r="K359" s="112">
        <v>3</v>
      </c>
      <c r="L359" s="156">
        <f t="shared" si="36"/>
        <v>0.53389830508474578</v>
      </c>
    </row>
    <row r="360" spans="1:12" ht="16.5" customHeight="1" x14ac:dyDescent="0.25">
      <c r="A360" s="250">
        <v>230</v>
      </c>
      <c r="B360" s="65" t="s">
        <v>569</v>
      </c>
      <c r="C360" s="112">
        <v>264</v>
      </c>
      <c r="D360" s="154">
        <f t="shared" si="35"/>
        <v>198</v>
      </c>
      <c r="E360" s="155">
        <f t="shared" si="33"/>
        <v>25</v>
      </c>
      <c r="F360" s="112">
        <v>173</v>
      </c>
      <c r="G360" s="79">
        <v>45601</v>
      </c>
      <c r="H360" s="156">
        <f t="shared" si="34"/>
        <v>0.65530303030303028</v>
      </c>
      <c r="I360" s="80">
        <v>0</v>
      </c>
      <c r="J360" s="112">
        <v>64</v>
      </c>
      <c r="K360" s="112">
        <v>7</v>
      </c>
      <c r="L360" s="156">
        <f t="shared" si="36"/>
        <v>0.68181818181818177</v>
      </c>
    </row>
    <row r="361" spans="1:12" ht="16.5" customHeight="1" x14ac:dyDescent="0.25">
      <c r="A361" s="250">
        <v>253</v>
      </c>
      <c r="B361" s="65" t="s">
        <v>570</v>
      </c>
      <c r="C361" s="112">
        <v>60</v>
      </c>
      <c r="D361" s="154">
        <f t="shared" si="35"/>
        <v>45</v>
      </c>
      <c r="E361" s="155">
        <f t="shared" si="33"/>
        <v>37</v>
      </c>
      <c r="F361" s="112">
        <v>8</v>
      </c>
      <c r="G361" s="79"/>
      <c r="H361" s="156">
        <f t="shared" si="34"/>
        <v>0.13333333333333333</v>
      </c>
      <c r="I361" s="80">
        <v>0</v>
      </c>
      <c r="J361" s="112">
        <v>6</v>
      </c>
      <c r="K361" s="80">
        <v>0</v>
      </c>
      <c r="L361" s="156">
        <f t="shared" si="36"/>
        <v>0.13333333333333333</v>
      </c>
    </row>
    <row r="362" spans="1:12" ht="16.5" customHeight="1" x14ac:dyDescent="0.25">
      <c r="A362" s="129" t="s">
        <v>571</v>
      </c>
      <c r="B362" s="65" t="s">
        <v>572</v>
      </c>
      <c r="C362" s="112">
        <v>94</v>
      </c>
      <c r="D362" s="154">
        <f t="shared" si="35"/>
        <v>70.5</v>
      </c>
      <c r="E362" s="155">
        <f t="shared" si="33"/>
        <v>12.5</v>
      </c>
      <c r="F362" s="112">
        <v>58</v>
      </c>
      <c r="G362" s="79"/>
      <c r="H362" s="156">
        <f t="shared" si="34"/>
        <v>0.61702127659574468</v>
      </c>
      <c r="I362" s="80">
        <v>0</v>
      </c>
      <c r="J362" s="112">
        <v>21</v>
      </c>
      <c r="K362" s="80">
        <v>0</v>
      </c>
      <c r="L362" s="156">
        <f t="shared" si="36"/>
        <v>0.61702127659574468</v>
      </c>
    </row>
    <row r="363" spans="1:12" ht="16.5" customHeight="1" x14ac:dyDescent="0.25">
      <c r="A363" s="129" t="s">
        <v>573</v>
      </c>
      <c r="B363" s="65" t="s">
        <v>574</v>
      </c>
      <c r="C363" s="112">
        <v>38</v>
      </c>
      <c r="D363" s="154">
        <f t="shared" si="35"/>
        <v>28.5</v>
      </c>
      <c r="E363" s="155">
        <f t="shared" si="33"/>
        <v>1.5</v>
      </c>
      <c r="F363" s="112">
        <v>27</v>
      </c>
      <c r="G363" s="79">
        <v>45589</v>
      </c>
      <c r="H363" s="156">
        <f t="shared" si="34"/>
        <v>0.71052631578947367</v>
      </c>
      <c r="I363" s="112">
        <v>4</v>
      </c>
      <c r="J363" s="112">
        <v>7</v>
      </c>
      <c r="K363" s="80">
        <v>0</v>
      </c>
      <c r="L363" s="156">
        <f t="shared" si="36"/>
        <v>0.60526315789473684</v>
      </c>
    </row>
    <row r="364" spans="1:12" ht="16.5" customHeight="1" x14ac:dyDescent="0.25">
      <c r="A364" s="129" t="s">
        <v>575</v>
      </c>
      <c r="B364" s="65" t="s">
        <v>576</v>
      </c>
      <c r="C364" s="112">
        <v>28</v>
      </c>
      <c r="D364" s="154">
        <f t="shared" si="35"/>
        <v>21</v>
      </c>
      <c r="E364" s="155">
        <f t="shared" si="33"/>
        <v>4</v>
      </c>
      <c r="F364" s="112">
        <v>17</v>
      </c>
      <c r="G364" s="79">
        <v>45595</v>
      </c>
      <c r="H364" s="156">
        <f t="shared" si="34"/>
        <v>0.6071428571428571</v>
      </c>
      <c r="I364" s="80">
        <v>0</v>
      </c>
      <c r="J364" s="112">
        <v>4</v>
      </c>
      <c r="K364" s="80">
        <v>0</v>
      </c>
      <c r="L364" s="156">
        <f t="shared" si="36"/>
        <v>0.6071428571428571</v>
      </c>
    </row>
    <row r="365" spans="1:12" ht="16.5" customHeight="1" x14ac:dyDescent="0.25">
      <c r="A365" s="129" t="s">
        <v>577</v>
      </c>
      <c r="B365" s="65" t="s">
        <v>578</v>
      </c>
      <c r="C365" s="112">
        <v>77</v>
      </c>
      <c r="D365" s="154">
        <f t="shared" si="35"/>
        <v>57.75</v>
      </c>
      <c r="E365" s="155">
        <f t="shared" si="33"/>
        <v>8.75</v>
      </c>
      <c r="F365" s="112">
        <v>49</v>
      </c>
      <c r="G365" s="79">
        <v>45597</v>
      </c>
      <c r="H365" s="156">
        <f t="shared" si="34"/>
        <v>0.63636363636363635</v>
      </c>
      <c r="I365" s="112">
        <v>1</v>
      </c>
      <c r="J365" s="112">
        <v>8</v>
      </c>
      <c r="K365" s="80">
        <v>0</v>
      </c>
      <c r="L365" s="156">
        <f t="shared" si="36"/>
        <v>0.62337662337662336</v>
      </c>
    </row>
    <row r="366" spans="1:12" ht="16.5" customHeight="1" x14ac:dyDescent="0.25">
      <c r="A366" s="129" t="s">
        <v>579</v>
      </c>
      <c r="B366" s="65" t="s">
        <v>541</v>
      </c>
      <c r="C366" s="112">
        <v>35</v>
      </c>
      <c r="D366" s="154">
        <f t="shared" si="35"/>
        <v>26.25</v>
      </c>
      <c r="E366" s="155">
        <f t="shared" si="33"/>
        <v>8.25</v>
      </c>
      <c r="F366" s="112">
        <v>18</v>
      </c>
      <c r="G366" s="79">
        <v>45607</v>
      </c>
      <c r="H366" s="156">
        <f t="shared" si="34"/>
        <v>0.51428571428571423</v>
      </c>
      <c r="I366" s="80">
        <v>0</v>
      </c>
      <c r="J366" s="112">
        <v>3</v>
      </c>
      <c r="K366" s="80">
        <v>0</v>
      </c>
      <c r="L366" s="156">
        <f t="shared" si="36"/>
        <v>0.51428571428571423</v>
      </c>
    </row>
    <row r="367" spans="1:12" ht="16.5" customHeight="1" x14ac:dyDescent="0.25">
      <c r="A367" s="129" t="s">
        <v>580</v>
      </c>
      <c r="B367" s="65" t="s">
        <v>581</v>
      </c>
      <c r="C367" s="112">
        <v>37</v>
      </c>
      <c r="D367" s="154">
        <f t="shared" si="35"/>
        <v>27.75</v>
      </c>
      <c r="E367" s="155">
        <f t="shared" si="33"/>
        <v>12.75</v>
      </c>
      <c r="F367" s="112">
        <v>15</v>
      </c>
      <c r="G367" s="79">
        <v>45527</v>
      </c>
      <c r="H367" s="156">
        <f t="shared" si="34"/>
        <v>0.40540540540540543</v>
      </c>
      <c r="I367" s="80">
        <v>0</v>
      </c>
      <c r="J367" s="112">
        <v>4</v>
      </c>
      <c r="K367" s="80">
        <v>0</v>
      </c>
      <c r="L367" s="156">
        <f t="shared" si="36"/>
        <v>0.40540540540540543</v>
      </c>
    </row>
    <row r="368" spans="1:12" ht="16.5" customHeight="1" x14ac:dyDescent="0.3">
      <c r="A368" s="78"/>
      <c r="B368" s="78"/>
      <c r="C368" s="154"/>
      <c r="D368" s="80"/>
      <c r="E368" s="130"/>
      <c r="F368" s="80"/>
      <c r="G368" s="79"/>
      <c r="H368" s="156"/>
      <c r="I368" s="80"/>
      <c r="J368" s="80"/>
      <c r="K368" s="80"/>
      <c r="L368" s="261"/>
    </row>
    <row r="369" spans="1:12" ht="16.5" customHeight="1" x14ac:dyDescent="0.3">
      <c r="A369" s="78"/>
      <c r="B369" s="129" t="s">
        <v>582</v>
      </c>
      <c r="C369" s="80"/>
      <c r="D369" s="130"/>
      <c r="E369" s="130"/>
      <c r="F369" s="80"/>
      <c r="G369" s="79"/>
      <c r="H369" s="156"/>
      <c r="I369" s="80"/>
      <c r="J369" s="80"/>
      <c r="K369" s="80"/>
      <c r="L369" s="80"/>
    </row>
    <row r="370" spans="1:12" ht="16.5" customHeight="1" x14ac:dyDescent="0.25">
      <c r="A370" s="90"/>
      <c r="B370" s="91" t="s">
        <v>481</v>
      </c>
      <c r="C370" s="262">
        <f>SUM(C337:C367)</f>
        <v>3573</v>
      </c>
      <c r="D370" s="262">
        <f>SUM(C370*0.65)</f>
        <v>2322.4500000000003</v>
      </c>
      <c r="E370" s="263">
        <f>SUM(D370-F370)</f>
        <v>56.450000000000273</v>
      </c>
      <c r="F370" s="92">
        <f>SUM(F337:F368)</f>
        <v>2266</v>
      </c>
      <c r="G370" s="95"/>
      <c r="H370" s="264">
        <f>SUM(F370/C370)</f>
        <v>0.63420095158130418</v>
      </c>
      <c r="I370" s="92">
        <f>SUM(I337:I367)</f>
        <v>34</v>
      </c>
      <c r="J370" s="92">
        <f>SUM(J337:J368)</f>
        <v>457</v>
      </c>
      <c r="K370" s="262">
        <f>SUM(K337:K367)</f>
        <v>17</v>
      </c>
      <c r="L370" s="264">
        <f>SUM(F370-(I370-K370))/(C370)</f>
        <v>0.62944304506017357</v>
      </c>
    </row>
    <row r="371" spans="1:12" ht="16.5" customHeight="1" x14ac:dyDescent="0.3">
      <c r="A371" s="93"/>
      <c r="B371" s="94" t="str">
        <f>B21</f>
        <v>Target Date 12/11/2024 GOAL 75%</v>
      </c>
      <c r="C371" s="262"/>
      <c r="D371" s="96"/>
      <c r="E371" s="262"/>
      <c r="F371" s="96"/>
      <c r="G371" s="95"/>
      <c r="H371" s="264"/>
      <c r="I371" s="96"/>
      <c r="J371" s="96"/>
      <c r="K371" s="96"/>
      <c r="L371" s="96"/>
    </row>
    <row r="372" spans="1:12" s="60" customFormat="1" ht="16.5" customHeight="1" x14ac:dyDescent="0.3">
      <c r="A372" s="72"/>
      <c r="B372" s="271"/>
      <c r="C372" s="272"/>
      <c r="D372" s="176"/>
      <c r="E372" s="272"/>
      <c r="F372" s="176"/>
      <c r="G372" s="175"/>
      <c r="H372" s="273"/>
      <c r="I372" s="176"/>
      <c r="J372" s="176"/>
      <c r="K372" s="176"/>
      <c r="L372" s="176"/>
    </row>
    <row r="373" spans="1:12" ht="16.5" customHeight="1" x14ac:dyDescent="0.3">
      <c r="A373" s="225"/>
      <c r="B373" s="76" t="s">
        <v>583</v>
      </c>
      <c r="C373" s="136">
        <v>274</v>
      </c>
      <c r="D373" s="80"/>
      <c r="E373" s="154"/>
      <c r="F373" s="80"/>
      <c r="G373" s="79"/>
      <c r="H373" s="202">
        <v>45603</v>
      </c>
      <c r="I373" s="80"/>
      <c r="J373" s="80"/>
      <c r="K373" s="183" t="s">
        <v>22</v>
      </c>
      <c r="L373" s="80"/>
    </row>
    <row r="374" spans="1:12" ht="16.5" customHeight="1" x14ac:dyDescent="0.3">
      <c r="A374" s="114"/>
      <c r="B374" s="78"/>
      <c r="C374" s="136">
        <f>C4</f>
        <v>2025</v>
      </c>
      <c r="D374" s="184">
        <f>D4</f>
        <v>0.75</v>
      </c>
      <c r="E374" s="183" t="s">
        <v>11</v>
      </c>
      <c r="F374" s="183" t="s">
        <v>12</v>
      </c>
      <c r="G374" s="183" t="s">
        <v>14</v>
      </c>
      <c r="H374" s="237"/>
      <c r="I374" s="130"/>
      <c r="J374" s="130"/>
      <c r="K374" s="183" t="s">
        <v>10</v>
      </c>
      <c r="L374" s="80"/>
    </row>
    <row r="375" spans="1:12" ht="16.5" customHeight="1" x14ac:dyDescent="0.3">
      <c r="A375" s="270" t="s">
        <v>9</v>
      </c>
      <c r="B375" s="78"/>
      <c r="C375" s="183" t="s">
        <v>16</v>
      </c>
      <c r="D375" s="183" t="s">
        <v>17</v>
      </c>
      <c r="E375" s="184">
        <f>E5</f>
        <v>0.75</v>
      </c>
      <c r="F375" s="183" t="str">
        <f>F5</f>
        <v>2025 MEMB</v>
      </c>
      <c r="G375" s="183" t="s">
        <v>16</v>
      </c>
      <c r="H375" s="237"/>
      <c r="I375" s="183" t="s">
        <v>20</v>
      </c>
      <c r="J375" s="183" t="s">
        <v>21</v>
      </c>
      <c r="K375" s="183" t="s">
        <v>15</v>
      </c>
      <c r="L375" s="153" t="s">
        <v>23</v>
      </c>
    </row>
    <row r="376" spans="1:12" ht="16.5" customHeight="1" x14ac:dyDescent="0.25">
      <c r="A376" s="25" t="s">
        <v>584</v>
      </c>
      <c r="B376" s="186" t="s">
        <v>585</v>
      </c>
      <c r="C376" s="227">
        <f>C19</f>
        <v>1195</v>
      </c>
      <c r="D376" s="238">
        <f>SUM(C376*0.75)</f>
        <v>896.25</v>
      </c>
      <c r="E376" s="239">
        <f t="shared" ref="E376:E386" si="37">SUM(D376-F376)</f>
        <v>101.25</v>
      </c>
      <c r="F376" s="227">
        <f>F19</f>
        <v>795</v>
      </c>
      <c r="G376" s="274">
        <f t="shared" ref="G376:G386" si="38">SUM(F376/C376)</f>
        <v>0.66527196652719667</v>
      </c>
      <c r="H376" s="188"/>
      <c r="I376" s="227">
        <f>I19</f>
        <v>12</v>
      </c>
      <c r="J376" s="227">
        <f>J19</f>
        <v>127</v>
      </c>
      <c r="K376" s="227">
        <f>K19</f>
        <v>1</v>
      </c>
      <c r="L376" s="169">
        <f t="shared" ref="L376:L386" si="39">(F376-(I376-K376))/(C376)</f>
        <v>0.65606694560669454</v>
      </c>
    </row>
    <row r="377" spans="1:12" ht="16.5" customHeight="1" x14ac:dyDescent="0.25">
      <c r="A377" s="25" t="s">
        <v>586</v>
      </c>
      <c r="B377" s="25" t="s">
        <v>587</v>
      </c>
      <c r="C377" s="159">
        <f>C66</f>
        <v>3422</v>
      </c>
      <c r="D377" s="48">
        <f t="shared" ref="D377:D386" si="40">SUM(C377*0.75)</f>
        <v>2566.5</v>
      </c>
      <c r="E377" s="159">
        <f t="shared" si="37"/>
        <v>280.5</v>
      </c>
      <c r="F377" s="28">
        <f>F66</f>
        <v>2286</v>
      </c>
      <c r="G377" s="265">
        <f t="shared" si="38"/>
        <v>0.66803039158386912</v>
      </c>
      <c r="H377" s="27"/>
      <c r="I377" s="28">
        <f>I66</f>
        <v>57</v>
      </c>
      <c r="J377" s="28">
        <f>J66</f>
        <v>352</v>
      </c>
      <c r="K377" s="28">
        <f>K66</f>
        <v>2</v>
      </c>
      <c r="L377" s="160">
        <f t="shared" si="39"/>
        <v>0.65195791934541203</v>
      </c>
    </row>
    <row r="378" spans="1:12" ht="16.5" customHeight="1" x14ac:dyDescent="0.25">
      <c r="A378" s="25" t="s">
        <v>588</v>
      </c>
      <c r="B378" s="25" t="s">
        <v>589</v>
      </c>
      <c r="C378" s="48">
        <f>C129</f>
        <v>4432</v>
      </c>
      <c r="D378" s="48">
        <f t="shared" si="40"/>
        <v>3324</v>
      </c>
      <c r="E378" s="159">
        <f t="shared" si="37"/>
        <v>314</v>
      </c>
      <c r="F378" s="28">
        <f>F129</f>
        <v>3010</v>
      </c>
      <c r="G378" s="265">
        <f t="shared" si="38"/>
        <v>0.67915162454873645</v>
      </c>
      <c r="H378" s="27"/>
      <c r="I378" s="28">
        <f>I129</f>
        <v>81</v>
      </c>
      <c r="J378" s="28">
        <f>J129</f>
        <v>430</v>
      </c>
      <c r="K378" s="28">
        <f>K129</f>
        <v>17</v>
      </c>
      <c r="L378" s="160">
        <f t="shared" si="39"/>
        <v>0.66471119133574008</v>
      </c>
    </row>
    <row r="379" spans="1:12" ht="16.5" customHeight="1" x14ac:dyDescent="0.25">
      <c r="A379" s="25" t="s">
        <v>590</v>
      </c>
      <c r="B379" s="25" t="s">
        <v>591</v>
      </c>
      <c r="C379" s="48">
        <f>C183</f>
        <v>3623</v>
      </c>
      <c r="D379" s="48">
        <f t="shared" si="40"/>
        <v>2717.25</v>
      </c>
      <c r="E379" s="159">
        <f t="shared" si="37"/>
        <v>377.25</v>
      </c>
      <c r="F379" s="28">
        <f>F183</f>
        <v>2340</v>
      </c>
      <c r="G379" s="265">
        <f t="shared" si="38"/>
        <v>0.64587358542644213</v>
      </c>
      <c r="H379" s="27"/>
      <c r="I379" s="28">
        <f>I183</f>
        <v>52</v>
      </c>
      <c r="J379" s="28">
        <f>J183</f>
        <v>395</v>
      </c>
      <c r="K379" s="28">
        <f>K183</f>
        <v>11</v>
      </c>
      <c r="L379" s="160">
        <f t="shared" si="39"/>
        <v>0.63455699696384216</v>
      </c>
    </row>
    <row r="380" spans="1:12" ht="16.5" customHeight="1" x14ac:dyDescent="0.25">
      <c r="A380" s="25" t="s">
        <v>592</v>
      </c>
      <c r="B380" s="25" t="s">
        <v>367</v>
      </c>
      <c r="C380" s="48">
        <f>C224</f>
        <v>2319</v>
      </c>
      <c r="D380" s="48">
        <f t="shared" si="40"/>
        <v>1739.25</v>
      </c>
      <c r="E380" s="159">
        <f t="shared" si="37"/>
        <v>314.25</v>
      </c>
      <c r="F380" s="28">
        <f>F224</f>
        <v>1425</v>
      </c>
      <c r="G380" s="265">
        <f t="shared" si="38"/>
        <v>0.61448900388098315</v>
      </c>
      <c r="H380" s="27"/>
      <c r="I380" s="28">
        <f>I224</f>
        <v>34</v>
      </c>
      <c r="J380" s="28">
        <f>J224</f>
        <v>257</v>
      </c>
      <c r="K380" s="28">
        <f>K224</f>
        <v>2</v>
      </c>
      <c r="L380" s="160">
        <f t="shared" si="39"/>
        <v>0.60068995256576108</v>
      </c>
    </row>
    <row r="381" spans="1:12" ht="16.5" customHeight="1" x14ac:dyDescent="0.25">
      <c r="A381" s="25" t="s">
        <v>593</v>
      </c>
      <c r="B381" s="25" t="s">
        <v>594</v>
      </c>
      <c r="C381" s="48">
        <f>C256</f>
        <v>1142</v>
      </c>
      <c r="D381" s="48">
        <f t="shared" si="40"/>
        <v>856.5</v>
      </c>
      <c r="E381" s="159">
        <f t="shared" si="37"/>
        <v>79.5</v>
      </c>
      <c r="F381" s="28">
        <f>F256</f>
        <v>777</v>
      </c>
      <c r="G381" s="265">
        <f t="shared" si="38"/>
        <v>0.68038528896672501</v>
      </c>
      <c r="H381" s="27"/>
      <c r="I381" s="28">
        <f>I256</f>
        <v>35</v>
      </c>
      <c r="J381" s="28">
        <v>209</v>
      </c>
      <c r="K381" s="28">
        <f>K256</f>
        <v>2</v>
      </c>
      <c r="L381" s="160">
        <f t="shared" si="39"/>
        <v>0.65148861646234679</v>
      </c>
    </row>
    <row r="382" spans="1:12" ht="16.5" customHeight="1" x14ac:dyDescent="0.25">
      <c r="A382" s="25" t="s">
        <v>595</v>
      </c>
      <c r="B382" s="25" t="s">
        <v>467</v>
      </c>
      <c r="C382" s="48">
        <f>C298</f>
        <v>2442</v>
      </c>
      <c r="D382" s="48">
        <f t="shared" si="40"/>
        <v>1831.5</v>
      </c>
      <c r="E382" s="159">
        <f t="shared" si="37"/>
        <v>294.5</v>
      </c>
      <c r="F382" s="159">
        <f>F298</f>
        <v>1537</v>
      </c>
      <c r="G382" s="265">
        <f t="shared" si="38"/>
        <v>0.62940212940212936</v>
      </c>
      <c r="H382" s="27"/>
      <c r="I382" s="28">
        <f>I298</f>
        <v>21</v>
      </c>
      <c r="J382" s="28">
        <f>J298</f>
        <v>284</v>
      </c>
      <c r="K382" s="28">
        <f>K298</f>
        <v>3</v>
      </c>
      <c r="L382" s="160">
        <f t="shared" si="39"/>
        <v>0.62203112203112199</v>
      </c>
    </row>
    <row r="383" spans="1:12" ht="16.5" customHeight="1" x14ac:dyDescent="0.25">
      <c r="A383" s="25" t="s">
        <v>596</v>
      </c>
      <c r="B383" s="122" t="s">
        <v>597</v>
      </c>
      <c r="C383" s="161">
        <f>C328</f>
        <v>2496</v>
      </c>
      <c r="D383" s="161">
        <f t="shared" si="40"/>
        <v>1872</v>
      </c>
      <c r="E383" s="162">
        <f t="shared" si="37"/>
        <v>260</v>
      </c>
      <c r="F383" s="131">
        <f>F328</f>
        <v>1612</v>
      </c>
      <c r="G383" s="275">
        <f t="shared" si="38"/>
        <v>0.64583333333333337</v>
      </c>
      <c r="H383" s="124"/>
      <c r="I383" s="131">
        <f>I328</f>
        <v>67</v>
      </c>
      <c r="J383" s="131">
        <f>J328</f>
        <v>218</v>
      </c>
      <c r="K383" s="131">
        <f>K328</f>
        <v>0</v>
      </c>
      <c r="L383" s="163">
        <f t="shared" si="39"/>
        <v>0.61899038461538458</v>
      </c>
    </row>
    <row r="384" spans="1:12" ht="16.5" customHeight="1" x14ac:dyDescent="0.25">
      <c r="A384" s="278">
        <v>10</v>
      </c>
      <c r="B384" s="65" t="s">
        <v>598</v>
      </c>
      <c r="C384" s="154">
        <f>C370</f>
        <v>3573</v>
      </c>
      <c r="D384" s="154">
        <f t="shared" si="40"/>
        <v>2679.75</v>
      </c>
      <c r="E384" s="155">
        <f t="shared" si="37"/>
        <v>413.75</v>
      </c>
      <c r="F384" s="112">
        <f>F370</f>
        <v>2266</v>
      </c>
      <c r="G384" s="276">
        <f t="shared" si="38"/>
        <v>0.63420095158130418</v>
      </c>
      <c r="H384" s="154"/>
      <c r="I384" s="154">
        <f>I370</f>
        <v>34</v>
      </c>
      <c r="J384" s="154">
        <f>J370</f>
        <v>457</v>
      </c>
      <c r="K384" s="154">
        <f>K370</f>
        <v>17</v>
      </c>
      <c r="L384" s="156">
        <f t="shared" si="39"/>
        <v>0.62944304506017357</v>
      </c>
    </row>
    <row r="385" spans="1:12" ht="16.5" customHeight="1" x14ac:dyDescent="0.25">
      <c r="A385" s="190" t="s">
        <v>599</v>
      </c>
      <c r="B385" s="65" t="s">
        <v>600</v>
      </c>
      <c r="C385" s="112">
        <v>423</v>
      </c>
      <c r="D385" s="154">
        <f t="shared" si="40"/>
        <v>317.25</v>
      </c>
      <c r="E385" s="155">
        <f t="shared" si="37"/>
        <v>-43.75</v>
      </c>
      <c r="F385" s="112">
        <v>361</v>
      </c>
      <c r="G385" s="276">
        <f t="shared" si="38"/>
        <v>0.85342789598108748</v>
      </c>
      <c r="H385" s="289">
        <v>45603</v>
      </c>
      <c r="I385" s="112">
        <v>0</v>
      </c>
      <c r="J385" s="112">
        <v>286</v>
      </c>
      <c r="K385" s="112">
        <v>3</v>
      </c>
      <c r="L385" s="156">
        <f t="shared" si="39"/>
        <v>0.86052009456264777</v>
      </c>
    </row>
    <row r="386" spans="1:12" ht="16.5" customHeight="1" x14ac:dyDescent="0.25">
      <c r="A386" s="190" t="s">
        <v>601</v>
      </c>
      <c r="B386" s="65" t="s">
        <v>602</v>
      </c>
      <c r="C386" s="112">
        <v>1509</v>
      </c>
      <c r="D386" s="154">
        <f t="shared" si="40"/>
        <v>1131.75</v>
      </c>
      <c r="E386" s="155">
        <f t="shared" si="37"/>
        <v>597.75</v>
      </c>
      <c r="F386" s="112">
        <v>534</v>
      </c>
      <c r="G386" s="276">
        <f t="shared" si="38"/>
        <v>0.35387673956262428</v>
      </c>
      <c r="H386" s="289">
        <v>45603</v>
      </c>
      <c r="I386" s="112">
        <v>0</v>
      </c>
      <c r="J386" s="112">
        <v>2</v>
      </c>
      <c r="K386" s="80">
        <v>0</v>
      </c>
      <c r="L386" s="156">
        <f t="shared" si="39"/>
        <v>0.35387673956262428</v>
      </c>
    </row>
    <row r="387" spans="1:12" ht="16.5" customHeight="1" x14ac:dyDescent="0.25">
      <c r="A387" s="191"/>
      <c r="B387" s="280"/>
      <c r="C387" s="281"/>
      <c r="D387" s="281"/>
      <c r="E387" s="281"/>
      <c r="F387" s="281"/>
      <c r="G387" s="281"/>
      <c r="H387" s="281"/>
      <c r="I387" s="281"/>
      <c r="J387" s="281"/>
      <c r="K387" s="281"/>
      <c r="L387" s="281"/>
    </row>
    <row r="388" spans="1:12" ht="16.5" customHeight="1" x14ac:dyDescent="0.25">
      <c r="A388" s="114"/>
      <c r="B388" s="282"/>
      <c r="C388" s="80"/>
      <c r="D388" s="80"/>
      <c r="E388" s="80"/>
      <c r="F388" s="80"/>
      <c r="G388" s="80"/>
      <c r="H388" s="80"/>
      <c r="I388" s="80"/>
      <c r="J388" s="80"/>
      <c r="K388" s="80"/>
      <c r="L388" s="80"/>
    </row>
    <row r="389" spans="1:12" ht="16.5" customHeight="1" x14ac:dyDescent="0.3">
      <c r="A389" s="114"/>
      <c r="B389" s="279"/>
      <c r="C389" s="81"/>
      <c r="D389" s="81"/>
      <c r="E389" s="81"/>
      <c r="F389" s="81"/>
      <c r="G389" s="81"/>
      <c r="H389" s="81"/>
      <c r="I389" s="81"/>
      <c r="J389" s="81"/>
      <c r="K389" s="81"/>
      <c r="L389" s="71"/>
    </row>
    <row r="390" spans="1:12" ht="16.5" customHeight="1" x14ac:dyDescent="0.3">
      <c r="A390" s="6"/>
      <c r="B390" s="116"/>
      <c r="C390" s="266"/>
      <c r="D390" s="266"/>
      <c r="E390" s="266"/>
      <c r="F390" s="266"/>
      <c r="G390" s="266"/>
      <c r="H390" s="266"/>
      <c r="I390" s="267"/>
      <c r="J390" s="267"/>
      <c r="K390" s="267"/>
      <c r="L390" s="268"/>
    </row>
    <row r="391" spans="1:12" ht="16.5" customHeight="1" x14ac:dyDescent="0.3">
      <c r="A391" s="6"/>
      <c r="B391" s="50" t="s">
        <v>603</v>
      </c>
      <c r="C391" s="28">
        <v>26576</v>
      </c>
      <c r="D391" s="48">
        <f>SUM(C391*0.75)</f>
        <v>19932</v>
      </c>
      <c r="E391" s="269">
        <f t="shared" ref="E391" si="41">SUM(D391-F391)</f>
        <v>2989</v>
      </c>
      <c r="F391" s="159">
        <f>SUM(F376:F389)</f>
        <v>16943</v>
      </c>
      <c r="G391" s="265">
        <f>SUM(F391/C391)</f>
        <v>0.63753010234798313</v>
      </c>
      <c r="H391" s="27"/>
      <c r="I391" s="28">
        <f>SUM(I376:I386)</f>
        <v>393</v>
      </c>
      <c r="J391" s="28">
        <f>SUM(J376:J389)</f>
        <v>3017</v>
      </c>
      <c r="K391" s="28">
        <f>SUM(K376:K386)</f>
        <v>58</v>
      </c>
      <c r="L391" s="160">
        <f>SUM(F391-(I391-K391))/(C391)</f>
        <v>0.62492474413004218</v>
      </c>
    </row>
    <row r="392" spans="1:12" ht="16.5" customHeight="1" x14ac:dyDescent="0.3">
      <c r="A392" s="6"/>
      <c r="B392" s="55"/>
      <c r="C392" s="56"/>
      <c r="D392" s="56"/>
      <c r="E392" s="56"/>
      <c r="F392" s="56"/>
      <c r="G392" s="6"/>
      <c r="H392" s="6"/>
      <c r="I392" s="56"/>
      <c r="J392" s="29"/>
      <c r="K392" s="29"/>
      <c r="L392" s="63"/>
    </row>
    <row r="393" spans="1:12" ht="16.5" hidden="1" customHeight="1" x14ac:dyDescent="0.3">
      <c r="A393" s="51"/>
      <c r="B393" s="67" t="s">
        <v>604</v>
      </c>
      <c r="C393" s="6"/>
      <c r="D393" s="6">
        <f>SUM(C393*0.95)</f>
        <v>0</v>
      </c>
      <c r="E393" s="6">
        <f>SUM(D393-F393)</f>
        <v>-16943</v>
      </c>
      <c r="F393" s="6">
        <f>SUM(F376:F386)</f>
        <v>16943</v>
      </c>
      <c r="G393" s="6" t="e">
        <f>SUM(F393/C393)</f>
        <v>#DIV/0!</v>
      </c>
      <c r="H393" s="6"/>
      <c r="I393" s="6"/>
      <c r="J393" s="52"/>
      <c r="K393" s="52"/>
      <c r="L393" s="6"/>
    </row>
    <row r="394" spans="1:12" ht="16.5" customHeight="1" x14ac:dyDescent="0.3">
      <c r="A394" s="32"/>
      <c r="B394" s="119" t="str">
        <f>B21</f>
        <v>Target Date 12/11/2024 GOAL 75%</v>
      </c>
      <c r="C394" s="120"/>
      <c r="D394" s="68"/>
      <c r="E394" s="68"/>
      <c r="F394" s="68"/>
      <c r="G394" s="69"/>
      <c r="H394" s="69"/>
      <c r="I394" s="49"/>
      <c r="J394" s="6"/>
      <c r="K394" s="6"/>
      <c r="L394" s="6"/>
    </row>
    <row r="395" spans="1:12" ht="16.5" customHeight="1" x14ac:dyDescent="0.4">
      <c r="A395" s="53"/>
      <c r="B395" s="287"/>
      <c r="C395" s="288"/>
      <c r="D395" s="288"/>
      <c r="E395" s="288"/>
      <c r="F395" s="288"/>
      <c r="G395" s="288"/>
      <c r="H395" s="288"/>
      <c r="I395" s="53"/>
      <c r="J395" s="53"/>
      <c r="K395" s="53"/>
      <c r="L395" s="6"/>
    </row>
    <row r="396" spans="1:12" ht="16.5" customHeight="1" x14ac:dyDescent="0.25">
      <c r="A396" s="285" t="s">
        <v>605</v>
      </c>
      <c r="B396" s="286"/>
      <c r="C396" s="286"/>
      <c r="D396" s="286"/>
      <c r="E396" s="286"/>
      <c r="F396" s="286"/>
      <c r="G396" s="286"/>
      <c r="H396" s="286"/>
      <c r="I396" s="54"/>
      <c r="J396" s="6"/>
      <c r="K396" s="6"/>
      <c r="L396" s="6"/>
    </row>
    <row r="397" spans="1:12" ht="16.5" customHeight="1" x14ac:dyDescent="0.25">
      <c r="A397" s="6"/>
      <c r="B397" s="285" t="s">
        <v>606</v>
      </c>
      <c r="C397" s="286"/>
      <c r="D397" s="286"/>
      <c r="E397" s="286"/>
      <c r="F397" s="286"/>
      <c r="G397" s="286"/>
      <c r="H397" s="286"/>
      <c r="I397" s="54"/>
      <c r="J397" s="53"/>
      <c r="K397" s="53"/>
      <c r="L397" s="6"/>
    </row>
    <row r="398" spans="1:12" ht="16.5" customHeight="1" x14ac:dyDescent="0.25">
      <c r="A398" s="53"/>
      <c r="B398" s="53"/>
      <c r="C398" s="53"/>
      <c r="D398" s="53"/>
      <c r="E398" s="53"/>
      <c r="F398" s="53"/>
      <c r="G398" s="53"/>
      <c r="H398" s="53"/>
      <c r="I398" s="53"/>
      <c r="J398" s="53"/>
      <c r="K398" s="53"/>
      <c r="L398" s="6"/>
    </row>
    <row r="399" spans="1:12" ht="16.5" customHeight="1" x14ac:dyDescent="0.25">
      <c r="A399" s="6"/>
      <c r="B399" s="13" t="s">
        <v>607</v>
      </c>
      <c r="C399" s="6"/>
      <c r="D399" s="6"/>
      <c r="E399" s="6"/>
      <c r="F399" s="6"/>
      <c r="G399" s="6"/>
      <c r="H399" s="6"/>
      <c r="I399" s="6"/>
      <c r="J399" s="6"/>
      <c r="K399" s="6"/>
      <c r="L399" s="6"/>
    </row>
    <row r="400" spans="1:12" ht="16.5" customHeight="1" x14ac:dyDescent="0.25">
      <c r="A400" s="53"/>
      <c r="B400" s="13" t="s">
        <v>608</v>
      </c>
      <c r="C400" s="6"/>
      <c r="D400" s="6"/>
      <c r="E400" s="6"/>
      <c r="F400" s="6"/>
      <c r="G400" s="6"/>
      <c r="H400" s="6"/>
      <c r="I400" s="6"/>
      <c r="J400" s="53"/>
      <c r="K400" s="53"/>
      <c r="L400" s="6"/>
    </row>
    <row r="401" spans="1:12" ht="16.5" customHeight="1" x14ac:dyDescent="0.25">
      <c r="A401" s="6"/>
      <c r="B401" s="13" t="s">
        <v>609</v>
      </c>
      <c r="C401" s="6"/>
      <c r="D401" s="6"/>
      <c r="E401" s="6"/>
      <c r="F401" s="6"/>
      <c r="G401" s="6"/>
      <c r="H401" s="6"/>
      <c r="I401" s="6"/>
      <c r="J401" s="53"/>
      <c r="K401" s="53"/>
      <c r="L401" s="6"/>
    </row>
    <row r="402" spans="1:12" ht="16.5" customHeight="1" x14ac:dyDescent="0.25">
      <c r="A402" s="6"/>
      <c r="B402" s="13" t="s">
        <v>610</v>
      </c>
      <c r="C402" s="6"/>
      <c r="D402" s="6"/>
      <c r="E402" s="6"/>
      <c r="F402" s="6"/>
      <c r="G402" s="6"/>
      <c r="H402" s="6"/>
      <c r="I402" s="6"/>
      <c r="J402" s="6"/>
      <c r="K402" s="6"/>
      <c r="L402" s="6"/>
    </row>
    <row r="403" spans="1:12" ht="16.5" customHeight="1" x14ac:dyDescent="0.25">
      <c r="A403" s="6"/>
      <c r="B403" s="13" t="s">
        <v>611</v>
      </c>
      <c r="C403" s="6"/>
      <c r="D403" s="6"/>
      <c r="E403" s="6"/>
      <c r="F403" s="6"/>
      <c r="G403" s="6"/>
      <c r="H403" s="6"/>
      <c r="I403" s="6"/>
      <c r="J403" s="6"/>
      <c r="K403" s="6"/>
      <c r="L403" s="6"/>
    </row>
    <row r="404" spans="1:12" ht="16.5" customHeight="1" x14ac:dyDescent="0.25">
      <c r="A404" s="6"/>
      <c r="B404" s="13" t="s">
        <v>612</v>
      </c>
      <c r="C404" s="6"/>
      <c r="D404" s="6"/>
      <c r="E404" s="6"/>
      <c r="F404" s="6"/>
      <c r="G404" s="6"/>
      <c r="H404" s="6"/>
      <c r="I404" s="6"/>
      <c r="J404" s="6"/>
      <c r="K404" s="6"/>
      <c r="L404" s="6"/>
    </row>
    <row r="405" spans="1:12" ht="16.649999999999999" customHeight="1" x14ac:dyDescent="0.25">
      <c r="A405" s="6"/>
      <c r="B405" s="6"/>
      <c r="C405" s="6"/>
      <c r="D405" s="6"/>
      <c r="E405" s="6"/>
      <c r="F405" s="6"/>
      <c r="G405" s="6"/>
      <c r="H405" s="6"/>
      <c r="I405" s="6"/>
      <c r="J405" s="6"/>
      <c r="K405" s="6"/>
      <c r="L405" s="6"/>
    </row>
    <row r="406" spans="1:12" ht="16.5" customHeight="1" x14ac:dyDescent="0.25">
      <c r="A406" s="6"/>
      <c r="B406" s="13" t="s">
        <v>613</v>
      </c>
      <c r="C406" s="6"/>
      <c r="D406" s="6"/>
      <c r="E406" s="6"/>
      <c r="F406" s="6"/>
      <c r="G406" s="6"/>
      <c r="H406" s="6"/>
      <c r="I406" s="6"/>
      <c r="J406" s="6"/>
      <c r="K406" s="6"/>
      <c r="L406" s="6"/>
    </row>
    <row r="407" spans="1:12" ht="16.5" customHeight="1" x14ac:dyDescent="0.25">
      <c r="A407" s="6"/>
      <c r="B407" s="13" t="s">
        <v>614</v>
      </c>
      <c r="C407" s="6"/>
      <c r="D407" s="6"/>
      <c r="E407" s="6"/>
      <c r="F407" s="6"/>
      <c r="G407" s="6"/>
      <c r="H407" s="6"/>
      <c r="I407" s="6"/>
      <c r="J407" s="6"/>
      <c r="K407" s="6"/>
      <c r="L407" s="6"/>
    </row>
    <row r="408" spans="1:12" ht="16.5" customHeight="1" x14ac:dyDescent="0.25">
      <c r="A408" s="6"/>
      <c r="B408" s="13" t="s">
        <v>615</v>
      </c>
      <c r="C408" s="6"/>
      <c r="D408" s="6"/>
      <c r="E408" s="6"/>
      <c r="F408" s="6"/>
      <c r="G408" s="14"/>
      <c r="H408" s="14"/>
      <c r="I408" s="6"/>
      <c r="J408" s="6"/>
      <c r="K408" s="6"/>
      <c r="L408" s="6"/>
    </row>
    <row r="409" spans="1:12" ht="16.5" customHeight="1" x14ac:dyDescent="0.3">
      <c r="A409" s="6"/>
      <c r="B409" s="6"/>
      <c r="C409" s="6"/>
      <c r="D409" s="6"/>
      <c r="E409" s="6"/>
      <c r="F409" s="6"/>
      <c r="G409" s="32"/>
      <c r="H409" s="32"/>
      <c r="I409" s="6"/>
      <c r="J409" s="6"/>
      <c r="K409" s="6"/>
      <c r="L409" s="6"/>
    </row>
    <row r="410" spans="1:12" ht="16.5" customHeight="1" x14ac:dyDescent="0.3">
      <c r="A410" s="6"/>
      <c r="B410" s="55"/>
      <c r="C410" s="56"/>
      <c r="D410" s="56"/>
      <c r="E410" s="56"/>
      <c r="F410" s="56"/>
      <c r="G410" s="6"/>
      <c r="H410" s="6"/>
      <c r="I410" s="56"/>
      <c r="J410" s="56"/>
      <c r="K410" s="56"/>
      <c r="L410" s="53"/>
    </row>
    <row r="411" spans="1:12" ht="16.5" customHeight="1" x14ac:dyDescent="0.25">
      <c r="A411" s="6"/>
      <c r="B411" s="55"/>
      <c r="C411" s="6"/>
      <c r="D411" s="6"/>
      <c r="E411" s="6"/>
      <c r="F411" s="6"/>
      <c r="G411" s="6"/>
      <c r="H411" s="6"/>
      <c r="I411" s="6"/>
      <c r="J411" s="6"/>
      <c r="K411" s="6"/>
      <c r="L411" s="6"/>
    </row>
    <row r="412" spans="1:12" ht="16.5" customHeight="1" x14ac:dyDescent="0.25">
      <c r="A412" s="6"/>
      <c r="B412" s="55"/>
      <c r="C412" s="6"/>
      <c r="D412" s="14"/>
      <c r="E412" s="14"/>
      <c r="F412" s="14"/>
      <c r="G412" s="14"/>
      <c r="H412" s="14"/>
      <c r="I412" s="14"/>
      <c r="J412" s="14"/>
      <c r="K412" s="14"/>
      <c r="L412" s="6"/>
    </row>
    <row r="413" spans="1:12" ht="16.5" customHeight="1" x14ac:dyDescent="0.3">
      <c r="A413" s="6"/>
      <c r="B413" s="55"/>
      <c r="C413" s="11"/>
      <c r="D413" s="32"/>
      <c r="E413" s="32"/>
      <c r="F413" s="32"/>
      <c r="G413" s="32"/>
      <c r="H413" s="32"/>
      <c r="I413" s="32"/>
      <c r="J413" s="32"/>
      <c r="K413" s="32"/>
      <c r="L413" s="6"/>
    </row>
    <row r="414" spans="1:12" ht="16.5" customHeight="1" x14ac:dyDescent="0.25">
      <c r="A414" s="6"/>
      <c r="B414" s="55"/>
      <c r="C414" s="6"/>
      <c r="D414" s="6"/>
      <c r="E414" s="6"/>
      <c r="F414" s="6"/>
      <c r="G414" s="6"/>
      <c r="H414" s="6"/>
      <c r="I414" s="6"/>
      <c r="J414" s="6"/>
      <c r="K414" s="6"/>
      <c r="L414" s="6"/>
    </row>
    <row r="415" spans="1:12" ht="16.5" customHeight="1" x14ac:dyDescent="0.25">
      <c r="A415" s="6"/>
      <c r="B415" s="55"/>
      <c r="C415" s="6"/>
      <c r="D415" s="6"/>
      <c r="E415" s="6"/>
      <c r="F415" s="6"/>
      <c r="G415" s="6"/>
      <c r="H415" s="6"/>
      <c r="I415" s="6"/>
      <c r="J415" s="6"/>
      <c r="K415" s="6"/>
      <c r="L415" s="6"/>
    </row>
    <row r="416" spans="1:12" ht="16.649999999999999" customHeight="1" x14ac:dyDescent="0.25">
      <c r="A416" s="6"/>
      <c r="B416" s="6"/>
      <c r="C416" s="6"/>
      <c r="D416" s="6"/>
      <c r="E416" s="6"/>
      <c r="F416" s="6"/>
      <c r="G416" s="6"/>
      <c r="H416" s="6"/>
      <c r="I416" s="6"/>
      <c r="J416" s="6"/>
      <c r="K416" s="6"/>
      <c r="L416" s="6"/>
    </row>
    <row r="417" spans="1:12" ht="16.649999999999999" customHeight="1" x14ac:dyDescent="0.25">
      <c r="A417" s="6"/>
      <c r="B417" s="6"/>
      <c r="C417" s="6"/>
      <c r="D417" s="6"/>
      <c r="E417" s="6"/>
      <c r="F417" s="6"/>
      <c r="G417" s="6"/>
      <c r="H417" s="6"/>
      <c r="I417" s="6"/>
      <c r="J417" s="6"/>
      <c r="K417" s="6"/>
      <c r="L417" s="6"/>
    </row>
    <row r="418" spans="1:12" ht="16.649999999999999" customHeight="1" x14ac:dyDescent="0.25">
      <c r="A418" s="6"/>
      <c r="B418" s="6"/>
      <c r="C418" s="6"/>
      <c r="D418" s="6"/>
      <c r="E418" s="6"/>
      <c r="F418" s="6"/>
      <c r="G418" s="6"/>
      <c r="H418" s="6"/>
      <c r="I418" s="6"/>
      <c r="J418" s="6"/>
      <c r="K418" s="6"/>
      <c r="L418" s="6"/>
    </row>
    <row r="419" spans="1:12" ht="16.649999999999999" customHeight="1" x14ac:dyDescent="0.25">
      <c r="A419" s="6"/>
      <c r="B419" s="6"/>
      <c r="C419" s="6"/>
      <c r="D419" s="6"/>
      <c r="E419" s="6"/>
      <c r="F419" s="6"/>
      <c r="G419" s="6"/>
      <c r="H419" s="6"/>
      <c r="I419" s="6"/>
      <c r="J419" s="6"/>
      <c r="K419" s="6"/>
      <c r="L419" s="6"/>
    </row>
    <row r="420" spans="1:12" ht="16.5" customHeight="1" x14ac:dyDescent="0.3">
      <c r="A420" s="57"/>
      <c r="B420" s="58"/>
      <c r="C420" s="59"/>
      <c r="D420" s="59"/>
      <c r="E420" s="59"/>
      <c r="F420" s="59"/>
      <c r="G420" s="58"/>
      <c r="H420" s="58"/>
      <c r="I420" s="58"/>
      <c r="J420" s="59"/>
      <c r="K420" s="59"/>
      <c r="L420" s="6"/>
    </row>
    <row r="421" spans="1:12" ht="16.5" customHeight="1" x14ac:dyDescent="0.3">
      <c r="A421" s="57"/>
      <c r="B421" s="58"/>
      <c r="C421" s="59"/>
      <c r="D421" s="59"/>
      <c r="E421" s="59"/>
      <c r="F421" s="59"/>
      <c r="G421" s="58"/>
      <c r="H421" s="58"/>
      <c r="I421" s="58"/>
      <c r="J421" s="59"/>
      <c r="K421" s="59"/>
      <c r="L421" s="6"/>
    </row>
    <row r="422" spans="1:12" ht="16.5" customHeight="1" x14ac:dyDescent="0.3">
      <c r="A422" s="57"/>
      <c r="B422" s="58"/>
      <c r="C422" s="59"/>
      <c r="D422" s="59"/>
      <c r="E422" s="59"/>
      <c r="F422" s="59"/>
      <c r="G422" s="58"/>
      <c r="H422" s="58"/>
      <c r="I422" s="58"/>
      <c r="J422" s="59"/>
      <c r="K422" s="59"/>
      <c r="L422" s="6"/>
    </row>
    <row r="423" spans="1:12" ht="16.5" customHeight="1" x14ac:dyDescent="0.3">
      <c r="A423" s="57"/>
      <c r="B423" s="58"/>
      <c r="C423" s="59"/>
      <c r="D423" s="59"/>
      <c r="E423" s="59"/>
      <c r="F423" s="59"/>
      <c r="G423" s="58"/>
      <c r="H423" s="58"/>
      <c r="I423" s="58"/>
      <c r="J423" s="59"/>
      <c r="K423" s="59"/>
      <c r="L423" s="6"/>
    </row>
    <row r="424" spans="1:12" ht="16.5" customHeight="1" x14ac:dyDescent="0.3">
      <c r="A424" s="57"/>
      <c r="B424" s="58"/>
      <c r="C424" s="59"/>
      <c r="D424" s="59"/>
      <c r="E424" s="59"/>
      <c r="F424" s="59"/>
      <c r="G424" s="58"/>
      <c r="H424" s="58"/>
      <c r="I424" s="58"/>
      <c r="J424" s="59"/>
      <c r="K424" s="59"/>
      <c r="L424" s="6"/>
    </row>
    <row r="425" spans="1:12" ht="16.5" customHeight="1" x14ac:dyDescent="0.3">
      <c r="A425" s="57"/>
      <c r="B425" s="58"/>
      <c r="C425" s="59"/>
      <c r="D425" s="59"/>
      <c r="E425" s="59"/>
      <c r="F425" s="59"/>
      <c r="G425" s="58"/>
      <c r="H425" s="58"/>
      <c r="I425" s="58"/>
      <c r="J425" s="59"/>
      <c r="K425" s="59"/>
      <c r="L425" s="6"/>
    </row>
    <row r="426" spans="1:12" ht="16.5" customHeight="1" x14ac:dyDescent="0.3">
      <c r="A426" s="57"/>
      <c r="B426" s="58"/>
      <c r="C426" s="59"/>
      <c r="D426" s="59"/>
      <c r="E426" s="59"/>
      <c r="F426" s="59"/>
      <c r="G426" s="58"/>
      <c r="H426" s="58"/>
      <c r="I426" s="58"/>
      <c r="J426" s="59"/>
      <c r="K426" s="59"/>
      <c r="L426" s="6"/>
    </row>
    <row r="427" spans="1:12" ht="16.5" customHeight="1" x14ac:dyDescent="0.3">
      <c r="A427" s="57"/>
      <c r="B427" s="58"/>
      <c r="C427" s="59"/>
      <c r="D427" s="59"/>
      <c r="E427" s="59"/>
      <c r="F427" s="59"/>
      <c r="G427" s="58"/>
      <c r="H427" s="58"/>
      <c r="I427" s="58"/>
      <c r="J427" s="59"/>
      <c r="K427" s="59"/>
      <c r="L427" s="6"/>
    </row>
    <row r="428" spans="1:12" ht="16.5" customHeight="1" x14ac:dyDescent="0.3">
      <c r="A428" s="57"/>
      <c r="B428" s="58"/>
      <c r="C428" s="59"/>
      <c r="D428" s="59"/>
      <c r="E428" s="59"/>
      <c r="F428" s="59"/>
      <c r="G428" s="58"/>
      <c r="H428" s="58"/>
      <c r="I428" s="58"/>
      <c r="J428" s="59"/>
      <c r="K428" s="59"/>
      <c r="L428" s="6"/>
    </row>
  </sheetData>
  <mergeCells count="3">
    <mergeCell ref="B397:H397"/>
    <mergeCell ref="A396:H396"/>
    <mergeCell ref="B395:H395"/>
  </mergeCells>
  <conditionalFormatting sqref="E4 E17:E18 D19:D22 C26:C27 E26 C64:E65 D66:D67 C72:C73 E72 C127:D131 D132:E132 C134:E134 C135:C136 E135 C181:E182 C183:D183 D186 E187 K187 C188:E191 C192:C193 E192 C222:C224 C226:D226 E227 C228:E231 C232:C233 E232 C254:E255 C256:D259 E257:E259 C260:C264 D261:E262 B293 C296:C304 D298 D302:D303 E304 C305:D305 E327 C328:D329 E329 E332:E335 C335:C336 C368 C370:D370 K370 C381 H384:K384 D391 C394 E371:E374 C371:C375 C68:E71 D5:D16 D27:D63 D73:D126 D136:D180 D193:D225 D234:D253 D265:D295 C331:D334 D336:D367 D376:D386 D306:D327">
    <cfRule type="cellIs" dxfId="3" priority="7" stopIfTrue="1" operator="lessThan">
      <formula>0</formula>
    </cfRule>
  </conditionalFormatting>
  <conditionalFormatting sqref="C184:C185">
    <cfRule type="cellIs" dxfId="2" priority="4" stopIfTrue="1" operator="lessThan">
      <formula>0</formula>
    </cfRule>
  </conditionalFormatting>
  <conditionalFormatting sqref="D233">
    <cfRule type="cellIs" dxfId="1" priority="3" stopIfTrue="1" operator="lessThan">
      <formula>0</formula>
    </cfRule>
  </conditionalFormatting>
  <conditionalFormatting sqref="D264">
    <cfRule type="cellIs" dxfId="0" priority="2" stopIfTrue="1" operator="lessThan">
      <formula>0</formula>
    </cfRule>
  </conditionalFormatting>
  <pageMargins left="0.25" right="0.25" top="0.75" bottom="0.5" header="0.3" footer="0.3"/>
  <pageSetup scale="69" fitToHeight="0" orientation="portrait" r:id="rId1"/>
  <headerFooter>
    <oddHeader>&amp;C&amp;20AMERICAN LEGION MEMBERSHIP REPORT 2024-2025 YEAR</oddHeader>
    <oddFooter>Page &amp;P of &amp;N</oddFooter>
  </headerFooter>
  <rowBreaks count="9" manualBreakCount="9">
    <brk id="21" max="16383" man="1"/>
    <brk id="68" max="16383" man="1"/>
    <brk id="130" max="16383" man="1"/>
    <brk id="187" max="16383" man="1"/>
    <brk id="227" max="16383" man="1"/>
    <brk id="258" max="16383" man="1"/>
    <brk id="299" max="16383" man="1"/>
    <brk id="330" max="16383" man="1"/>
    <brk id="3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topLeftCell="A10" workbookViewId="0"/>
  </sheetViews>
  <sheetFormatPr defaultColWidth="8.81640625" defaultRowHeight="15" customHeight="1" x14ac:dyDescent="0.25"/>
  <cols>
    <col min="1" max="6" width="8.81640625" style="60" customWidth="1"/>
    <col min="7" max="16384" width="8.81640625" style="60"/>
  </cols>
  <sheetData>
    <row r="1" spans="1:5" ht="16.649999999999999" customHeight="1" x14ac:dyDescent="0.25">
      <c r="A1" s="61"/>
      <c r="B1" s="61"/>
      <c r="C1" s="61"/>
      <c r="D1" s="61"/>
      <c r="E1" s="61"/>
    </row>
    <row r="2" spans="1:5" ht="16.649999999999999" customHeight="1" x14ac:dyDescent="0.25">
      <c r="A2" s="61"/>
      <c r="B2" s="61"/>
      <c r="C2" s="61"/>
      <c r="D2" s="61"/>
      <c r="E2" s="61"/>
    </row>
    <row r="3" spans="1:5" ht="16.649999999999999" customHeight="1" x14ac:dyDescent="0.25">
      <c r="A3" s="61"/>
      <c r="B3" s="61"/>
      <c r="C3" s="61"/>
      <c r="D3" s="61"/>
      <c r="E3" s="61"/>
    </row>
    <row r="4" spans="1:5" ht="16.649999999999999" customHeight="1" x14ac:dyDescent="0.25">
      <c r="A4" s="61"/>
      <c r="B4" s="61"/>
      <c r="C4" s="61"/>
      <c r="D4" s="61"/>
      <c r="E4" s="61"/>
    </row>
    <row r="5" spans="1:5" ht="16.649999999999999" customHeight="1" x14ac:dyDescent="0.25">
      <c r="A5" s="61"/>
      <c r="B5" s="61"/>
      <c r="C5" s="61"/>
      <c r="D5" s="61"/>
      <c r="E5" s="61"/>
    </row>
    <row r="6" spans="1:5" ht="16.649999999999999" customHeight="1" x14ac:dyDescent="0.25">
      <c r="A6" s="61"/>
      <c r="B6" s="61"/>
      <c r="C6" s="61"/>
      <c r="D6" s="61"/>
      <c r="E6" s="61"/>
    </row>
    <row r="7" spans="1:5" ht="16.649999999999999" customHeight="1" x14ac:dyDescent="0.25">
      <c r="A7" s="61"/>
      <c r="B7" s="61"/>
      <c r="C7" s="61"/>
      <c r="D7" s="61"/>
      <c r="E7" s="61"/>
    </row>
    <row r="8" spans="1:5" ht="16.649999999999999" customHeight="1" x14ac:dyDescent="0.25">
      <c r="A8" s="61"/>
      <c r="B8" s="61"/>
      <c r="C8" s="61"/>
      <c r="D8" s="61"/>
      <c r="E8" s="61"/>
    </row>
    <row r="9" spans="1:5" ht="16.649999999999999" customHeight="1" x14ac:dyDescent="0.25">
      <c r="A9" s="61"/>
      <c r="B9" s="61"/>
      <c r="C9" s="61"/>
      <c r="D9" s="61"/>
      <c r="E9" s="61"/>
    </row>
    <row r="10" spans="1:5" ht="16.649999999999999" customHeight="1" x14ac:dyDescent="0.25">
      <c r="A10" s="61"/>
      <c r="B10" s="61"/>
      <c r="C10" s="61"/>
      <c r="D10" s="61"/>
      <c r="E10" s="61"/>
    </row>
  </sheetData>
  <pageMargins left="0.7" right="0.7" top="0.75" bottom="0.75" header="0.3" footer="0.3"/>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PSQuerySave1</vt:lpstr>
      <vt:lpstr>2025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Membership</dc:creator>
  <cp:lastModifiedBy>DepartmentAdjutant</cp:lastModifiedBy>
  <cp:lastPrinted>2024-10-31T17:45:03Z</cp:lastPrinted>
  <dcterms:created xsi:type="dcterms:W3CDTF">2024-09-11T14:03:22Z</dcterms:created>
  <dcterms:modified xsi:type="dcterms:W3CDTF">2024-11-14T23:32:33Z</dcterms:modified>
</cp:coreProperties>
</file>